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Justiitsministeerium/Pirita tee 78, Tallinn/Muudatus nr 7/"/>
    </mc:Choice>
  </mc:AlternateContent>
  <xr:revisionPtr revIDLastSave="25" documentId="8_{28DA7212-8307-48F2-B764-021CF02ABFC7}" xr6:coauthVersionLast="47" xr6:coauthVersionMax="47" xr10:uidLastSave="{A77C0E33-226F-4C93-B53F-A771CF151EAF}"/>
  <bookViews>
    <workbookView xWindow="28680" yWindow="-120" windowWidth="29040" windowHeight="15840" xr2:uid="{00000000-000D-0000-FFFF-FFFF00000000}"/>
  </bookViews>
  <sheets>
    <sheet name="Lisa 3" sheetId="4" r:id="rId1"/>
    <sheet name="Annuiteetgraafik (bilansiline)" sheetId="5" r:id="rId2"/>
    <sheet name="Annuiteetgraafik (Lisa 6.3)" sheetId="8" r:id="rId3"/>
    <sheet name="Annuiteetgraafik (Lisa 6.4)" sheetId="10" r:id="rId4"/>
    <sheet name="Annuiteetgraafik (Lisa 6.5)" sheetId="11" r:id="rId5"/>
    <sheet name="Annuiteetgraafik (Lisa 6.6)" sheetId="12" r:id="rId6"/>
    <sheet name="Annuiteetgraafik (Lisa 6.7)" sheetId="13" r:id="rId7"/>
  </sheets>
  <externalReferences>
    <externalReference r:id="rId8"/>
    <externalReference r:id="rId9"/>
    <externalReference r:id="rId10"/>
  </externalReferences>
  <definedNames>
    <definedName name="aadress_asukoha_analüüs" localSheetId="3">#REF!</definedName>
    <definedName name="aadress_asukoha_analüüs">#REF!</definedName>
    <definedName name="aadress_asukohahinnang" localSheetId="3">#REF!</definedName>
    <definedName name="aadress_asukohahinnang">#REF!</definedName>
    <definedName name="aeg">OFFSET('[1]Graafiku jaoks'!$B$1,0,'[1]Graafiku jaoks'!$D$17,1,'[1]Graafiku jaoks'!$D$20)</definedName>
    <definedName name="alge">OFFSET('[1]Graafiku jaoks'!$B$3,0,'[1]Graafiku jaoks'!$D$17,1,'[1]Graafiku jaoks'!$D$20)</definedName>
    <definedName name="andmed">[2]hinnad!$F$3:$BQ$32</definedName>
    <definedName name="andmed_kogemus">[2]arendaja_haldaja_kogemus!$B$2:$P$16</definedName>
    <definedName name="andmed_ruumide_sobivus">[2]üürniku_hinnangud!$F$2:$L$31</definedName>
    <definedName name="brutopind">[3]eelarve!$F$9</definedName>
    <definedName name="disk.määr">[2]algandmed!$B$1</definedName>
    <definedName name="eelarve_kokku">[3]eelarve!$F$7</definedName>
    <definedName name="Etapp">#REF!</definedName>
    <definedName name="hinnang_asukoha_analüüs">#REF!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max.parkimiskoha_maksumus">[2]algandmed!$B$2</definedName>
    <definedName name="objekt">[2]hinnad!$E$3:$E$32</definedName>
    <definedName name="objekt_ruumide_sobivus">[2]üürniku_hinnangud!$E$2:$E$31</definedName>
    <definedName name="objekti_aadress">[3]eelarve!$F$6</definedName>
    <definedName name="pakkujad_kogemus">[2]arendaja_haldaja_kogemus!$A$2:$A$16</definedName>
    <definedName name="pealkirjad">[2]hinnad!$F$2:$BQ$2</definedName>
    <definedName name="pealkirjad_kogemus">[2]arendaja_haldaja_kogemus!$B$1:$P$1</definedName>
    <definedName name="pealkirjad_ruumide_sobivus">[2]üürniku_hinnangud!$F$1:$L$1</definedName>
    <definedName name="Periood">#REF!</definedName>
    <definedName name="pr_list">OFFSET([1]Kulud_ja_investeeringud!$L$4,0,0,[1]Kulud_ja_investeeringud!$N$1-4,1)</definedName>
    <definedName name="pr_reg">OFFSET([1]pr_reg!$X$1,0,0,[1]pr_reg!$W$1+1,1)</definedName>
    <definedName name="prognoos_ilma_yldkuludeta">[1]algne_eelarve_prognoosiga!$I$119:$AV$119</definedName>
    <definedName name="prognoosi_muutmise_aeg">[1]algne_eelarve_prognoosiga!#REF!</definedName>
    <definedName name="projekti_nimi">[3]eelarve!$F$4</definedName>
    <definedName name="projekti_nr">[3]eelarve!$F$5</definedName>
    <definedName name="punktid_asukohahinnang">#REF!</definedName>
    <definedName name="suletud_netopind">[3]eelarve!$F$8</definedName>
    <definedName name="teg">OFFSET('[1]Graafiku jaoks'!$B$2,0,'[1]Graafiku jaoks'!$D$17,1,'[1]Graafiku jaoks'!$D$20)</definedName>
    <definedName name="Uus">#REF!</definedName>
    <definedName name="Veel">#REF!</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3" l="1"/>
  <c r="D15" i="13"/>
  <c r="B15" i="13"/>
  <c r="C15" i="13" s="1"/>
  <c r="G15" i="13" s="1"/>
  <c r="D9" i="13"/>
  <c r="D8" i="13"/>
  <c r="F15" i="13" l="1"/>
  <c r="E17" i="4" s="1"/>
  <c r="B16" i="13"/>
  <c r="A15" i="13"/>
  <c r="E16" i="13" l="1"/>
  <c r="D16" i="13"/>
  <c r="F16" i="13" s="1"/>
  <c r="C16" i="13"/>
  <c r="G16" i="13" s="1"/>
  <c r="A16" i="13"/>
  <c r="B17" i="13"/>
  <c r="A17" i="13" l="1"/>
  <c r="B18" i="13"/>
  <c r="D17" i="13"/>
  <c r="E17" i="13"/>
  <c r="C17" i="13"/>
  <c r="G17" i="13" l="1"/>
  <c r="F17" i="13"/>
  <c r="E18" i="13"/>
  <c r="D18" i="13"/>
  <c r="F18" i="13" s="1"/>
  <c r="C18" i="13"/>
  <c r="A18" i="13"/>
  <c r="B19" i="13"/>
  <c r="G18" i="13" l="1"/>
  <c r="B20" i="13"/>
  <c r="E19" i="13"/>
  <c r="D19" i="13"/>
  <c r="F19" i="13" s="1"/>
  <c r="C19" i="13"/>
  <c r="G19" i="13" s="1"/>
  <c r="A19" i="13"/>
  <c r="D20" i="13" l="1"/>
  <c r="F20" i="13" s="1"/>
  <c r="C20" i="13"/>
  <c r="B21" i="13"/>
  <c r="A20" i="13"/>
  <c r="E20" i="13"/>
  <c r="G20" i="13" s="1"/>
  <c r="B22" i="13" l="1"/>
  <c r="E21" i="13"/>
  <c r="D21" i="13"/>
  <c r="F21" i="13" s="1"/>
  <c r="C21" i="13"/>
  <c r="G21" i="13" s="1"/>
  <c r="A21" i="13"/>
  <c r="A22" i="13" l="1"/>
  <c r="B23" i="13"/>
  <c r="E22" i="13"/>
  <c r="D22" i="13"/>
  <c r="F22" i="13" s="1"/>
  <c r="C22" i="13"/>
  <c r="G22" i="13" s="1"/>
  <c r="E23" i="13" l="1"/>
  <c r="D23" i="13"/>
  <c r="F23" i="13" s="1"/>
  <c r="C23" i="13"/>
  <c r="G23" i="13" s="1"/>
  <c r="A23" i="13"/>
  <c r="B24" i="13"/>
  <c r="B25" i="13" l="1"/>
  <c r="E24" i="13"/>
  <c r="C24" i="13"/>
  <c r="G24" i="13" s="1"/>
  <c r="D24" i="13"/>
  <c r="F24" i="13" s="1"/>
  <c r="A24" i="13"/>
  <c r="E25" i="13" l="1"/>
  <c r="G25" i="13" s="1"/>
  <c r="D25" i="13"/>
  <c r="C25" i="13"/>
  <c r="A25" i="13"/>
  <c r="B26" i="13"/>
  <c r="B27" i="13" l="1"/>
  <c r="E26" i="13"/>
  <c r="D26" i="13"/>
  <c r="C26" i="13"/>
  <c r="G26" i="13" s="1"/>
  <c r="A26" i="13"/>
  <c r="F25" i="13"/>
  <c r="F26" i="13" l="1"/>
  <c r="C27" i="13"/>
  <c r="A27" i="13"/>
  <c r="B28" i="13"/>
  <c r="E27" i="13"/>
  <c r="G27" i="13" s="1"/>
  <c r="D27" i="13"/>
  <c r="F27" i="13" s="1"/>
  <c r="E28" i="13" l="1"/>
  <c r="D28" i="13"/>
  <c r="F28" i="13" s="1"/>
  <c r="C28" i="13"/>
  <c r="G28" i="13" s="1"/>
  <c r="A28" i="13"/>
  <c r="B29" i="13"/>
  <c r="A29" i="13" l="1"/>
  <c r="B30" i="13"/>
  <c r="D29" i="13"/>
  <c r="E29" i="13"/>
  <c r="C29" i="13"/>
  <c r="G29" i="13" s="1"/>
  <c r="F29" i="13" l="1"/>
  <c r="E30" i="13"/>
  <c r="D30" i="13"/>
  <c r="F30" i="13" s="1"/>
  <c r="C30" i="13"/>
  <c r="A30" i="13"/>
  <c r="B31" i="13"/>
  <c r="G30" i="13"/>
  <c r="B32" i="13" l="1"/>
  <c r="E31" i="13"/>
  <c r="D31" i="13"/>
  <c r="F31" i="13" s="1"/>
  <c r="C31" i="13"/>
  <c r="G31" i="13" s="1"/>
  <c r="A31" i="13"/>
  <c r="D32" i="13" l="1"/>
  <c r="C32" i="13"/>
  <c r="A32" i="13"/>
  <c r="B33" i="13"/>
  <c r="E32" i="13"/>
  <c r="F32" i="13" s="1"/>
  <c r="G32" i="13" l="1"/>
  <c r="B34" i="13"/>
  <c r="E33" i="13"/>
  <c r="D33" i="13"/>
  <c r="F33" i="13" s="1"/>
  <c r="C33" i="13"/>
  <c r="G33" i="13" s="1"/>
  <c r="A33" i="13"/>
  <c r="A34" i="13" l="1"/>
  <c r="B35" i="13"/>
  <c r="E34" i="13"/>
  <c r="C34" i="13"/>
  <c r="G34" i="13" s="1"/>
  <c r="D34" i="13"/>
  <c r="F34" i="13" s="1"/>
  <c r="E35" i="13" l="1"/>
  <c r="D35" i="13"/>
  <c r="F35" i="13" s="1"/>
  <c r="C35" i="13"/>
  <c r="G35" i="13" s="1"/>
  <c r="A35" i="13"/>
  <c r="B36" i="13"/>
  <c r="B37" i="13" l="1"/>
  <c r="E36" i="13"/>
  <c r="C36" i="13"/>
  <c r="D36" i="13"/>
  <c r="F36" i="13" s="1"/>
  <c r="A36" i="13"/>
  <c r="G36" i="13" l="1"/>
  <c r="E37" i="13"/>
  <c r="D37" i="13"/>
  <c r="F37" i="13" s="1"/>
  <c r="C37" i="13"/>
  <c r="G37" i="13" s="1"/>
  <c r="A37" i="13"/>
  <c r="B38" i="13"/>
  <c r="B39" i="13" l="1"/>
  <c r="E38" i="13"/>
  <c r="C38" i="13"/>
  <c r="G38" i="13" s="1"/>
  <c r="D38" i="13"/>
  <c r="F38" i="13" s="1"/>
  <c r="A38" i="13"/>
  <c r="C39" i="13" l="1"/>
  <c r="A39" i="13"/>
  <c r="B40" i="13"/>
  <c r="E39" i="13"/>
  <c r="G39" i="13" s="1"/>
  <c r="D39" i="13"/>
  <c r="F39" i="13" s="1"/>
  <c r="E40" i="13" l="1"/>
  <c r="D40" i="13"/>
  <c r="F40" i="13" s="1"/>
  <c r="C40" i="13"/>
  <c r="G40" i="13" s="1"/>
  <c r="A40" i="13"/>
  <c r="B41" i="13"/>
  <c r="A41" i="13" l="1"/>
  <c r="B42" i="13"/>
  <c r="E41" i="13"/>
  <c r="D41" i="13"/>
  <c r="C41" i="13"/>
  <c r="G41" i="13" s="1"/>
  <c r="F41" i="13" l="1"/>
  <c r="E42" i="13"/>
  <c r="D42" i="13"/>
  <c r="F42" i="13" s="1"/>
  <c r="C42" i="13"/>
  <c r="A42" i="13"/>
  <c r="B43" i="13"/>
  <c r="G42" i="13"/>
  <c r="B44" i="13" l="1"/>
  <c r="E43" i="13"/>
  <c r="D43" i="13"/>
  <c r="F43" i="13" s="1"/>
  <c r="C43" i="13"/>
  <c r="G43" i="13" s="1"/>
  <c r="A43" i="13"/>
  <c r="D44" i="13" l="1"/>
  <c r="C44" i="13"/>
  <c r="A44" i="13"/>
  <c r="B45" i="13"/>
  <c r="E44" i="13"/>
  <c r="G44" i="13" s="1"/>
  <c r="B46" i="13" l="1"/>
  <c r="E45" i="13"/>
  <c r="D45" i="13"/>
  <c r="F45" i="13" s="1"/>
  <c r="C45" i="13"/>
  <c r="G45" i="13" s="1"/>
  <c r="A45" i="13"/>
  <c r="F44" i="13"/>
  <c r="A46" i="13" l="1"/>
  <c r="B47" i="13"/>
  <c r="E46" i="13"/>
  <c r="D46" i="13"/>
  <c r="F46" i="13" s="1"/>
  <c r="C46" i="13"/>
  <c r="G46" i="13" s="1"/>
  <c r="E47" i="13" l="1"/>
  <c r="D47" i="13"/>
  <c r="F47" i="13" s="1"/>
  <c r="C47" i="13"/>
  <c r="G47" i="13" s="1"/>
  <c r="A47" i="13"/>
  <c r="B48" i="13"/>
  <c r="B49" i="13" l="1"/>
  <c r="E48" i="13"/>
  <c r="D48" i="13"/>
  <c r="F48" i="13" s="1"/>
  <c r="C48" i="13"/>
  <c r="G48" i="13" s="1"/>
  <c r="A48" i="13"/>
  <c r="E49" i="13" l="1"/>
  <c r="D49" i="13"/>
  <c r="C49" i="13"/>
  <c r="A49" i="13"/>
  <c r="B50" i="13"/>
  <c r="G49" i="13"/>
  <c r="F49" i="13"/>
  <c r="B51" i="13" l="1"/>
  <c r="E50" i="13"/>
  <c r="D50" i="13"/>
  <c r="F50" i="13" s="1"/>
  <c r="C50" i="13"/>
  <c r="G50" i="13" s="1"/>
  <c r="A50" i="13"/>
  <c r="C51" i="13" l="1"/>
  <c r="A51" i="13"/>
  <c r="B52" i="13"/>
  <c r="D51" i="13"/>
  <c r="E51" i="13"/>
  <c r="G51" i="13" s="1"/>
  <c r="F51" i="13" l="1"/>
  <c r="E52" i="13"/>
  <c r="D52" i="13"/>
  <c r="F52" i="13" s="1"/>
  <c r="C52" i="13"/>
  <c r="G52" i="13" s="1"/>
  <c r="A52" i="13"/>
  <c r="B53" i="13"/>
  <c r="A53" i="13" l="1"/>
  <c r="B54" i="13"/>
  <c r="E53" i="13"/>
  <c r="D53" i="13"/>
  <c r="F53" i="13" s="1"/>
  <c r="C53" i="13"/>
  <c r="G53" i="13" s="1"/>
  <c r="E54" i="13" l="1"/>
  <c r="D54" i="13"/>
  <c r="F54" i="13" s="1"/>
  <c r="C54" i="13"/>
  <c r="A54" i="13"/>
  <c r="B55" i="13"/>
  <c r="G54" i="13"/>
  <c r="B56" i="13" l="1"/>
  <c r="E55" i="13"/>
  <c r="D55" i="13"/>
  <c r="C55" i="13"/>
  <c r="G55" i="13" s="1"/>
  <c r="A55" i="13"/>
  <c r="F55" i="13" l="1"/>
  <c r="D56" i="13"/>
  <c r="C56" i="13"/>
  <c r="A56" i="13"/>
  <c r="B57" i="13"/>
  <c r="E56" i="13"/>
  <c r="F56" i="13" s="1"/>
  <c r="G56" i="13" l="1"/>
  <c r="B58" i="13"/>
  <c r="E57" i="13"/>
  <c r="D57" i="13"/>
  <c r="F57" i="13" s="1"/>
  <c r="C57" i="13"/>
  <c r="G57" i="13" s="1"/>
  <c r="A57" i="13"/>
  <c r="A58" i="13" l="1"/>
  <c r="B59" i="13"/>
  <c r="E58" i="13"/>
  <c r="D58" i="13"/>
  <c r="F58" i="13" s="1"/>
  <c r="C58" i="13"/>
  <c r="G58" i="13" s="1"/>
  <c r="E59" i="13" l="1"/>
  <c r="D59" i="13"/>
  <c r="F59" i="13" s="1"/>
  <c r="C59" i="13"/>
  <c r="G59" i="13" s="1"/>
  <c r="A59" i="13"/>
  <c r="B60" i="13"/>
  <c r="B61" i="13" l="1"/>
  <c r="E60" i="13"/>
  <c r="D60" i="13"/>
  <c r="F60" i="13" s="1"/>
  <c r="C60" i="13"/>
  <c r="G60" i="13" s="1"/>
  <c r="A60" i="13"/>
  <c r="E61" i="13" l="1"/>
  <c r="D61" i="13"/>
  <c r="C61" i="13"/>
  <c r="A61" i="13"/>
  <c r="B62" i="13"/>
  <c r="G61" i="13"/>
  <c r="F61" i="13"/>
  <c r="B63" i="13" l="1"/>
  <c r="E62" i="13"/>
  <c r="D62" i="13"/>
  <c r="F62" i="13" s="1"/>
  <c r="C62" i="13"/>
  <c r="G62" i="13" s="1"/>
  <c r="A62" i="13"/>
  <c r="C63" i="13" l="1"/>
  <c r="A63" i="13"/>
  <c r="B64" i="13"/>
  <c r="D63" i="13"/>
  <c r="F63" i="13" s="1"/>
  <c r="E63" i="13"/>
  <c r="G63" i="13" s="1"/>
  <c r="E64" i="13" l="1"/>
  <c r="D64" i="13"/>
  <c r="F64" i="13" s="1"/>
  <c r="C64" i="13"/>
  <c r="G64" i="13" s="1"/>
  <c r="A64" i="13"/>
  <c r="B65" i="13"/>
  <c r="A65" i="13" l="1"/>
  <c r="B66" i="13"/>
  <c r="E65" i="13"/>
  <c r="D65" i="13"/>
  <c r="F65" i="13" s="1"/>
  <c r="C65" i="13"/>
  <c r="G65" i="13" s="1"/>
  <c r="E66" i="13" l="1"/>
  <c r="D66" i="13"/>
  <c r="F66" i="13" s="1"/>
  <c r="C66" i="13"/>
  <c r="A66" i="13"/>
  <c r="B67" i="13"/>
  <c r="G66" i="13"/>
  <c r="B68" i="13" l="1"/>
  <c r="E67" i="13"/>
  <c r="D67" i="13"/>
  <c r="F67" i="13" s="1"/>
  <c r="C67" i="13"/>
  <c r="G67" i="13" s="1"/>
  <c r="A67" i="13"/>
  <c r="D68" i="13" l="1"/>
  <c r="C68" i="13"/>
  <c r="A68" i="13"/>
  <c r="B69" i="13"/>
  <c r="E68" i="13"/>
  <c r="F68" i="13" s="1"/>
  <c r="G68" i="13" l="1"/>
  <c r="B70" i="13"/>
  <c r="E69" i="13"/>
  <c r="D69" i="13"/>
  <c r="F69" i="13" s="1"/>
  <c r="C69" i="13"/>
  <c r="G69" i="13" s="1"/>
  <c r="A69" i="13"/>
  <c r="A70" i="13" l="1"/>
  <c r="B71" i="13"/>
  <c r="E70" i="13"/>
  <c r="D70" i="13"/>
  <c r="F70" i="13" s="1"/>
  <c r="C70" i="13"/>
  <c r="G70" i="13" s="1"/>
  <c r="E71" i="13" l="1"/>
  <c r="D71" i="13"/>
  <c r="F71" i="13" s="1"/>
  <c r="C71" i="13"/>
  <c r="G71" i="13" s="1"/>
  <c r="A71" i="13"/>
  <c r="B72" i="13"/>
  <c r="B73" i="13" l="1"/>
  <c r="E72" i="13"/>
  <c r="D72" i="13"/>
  <c r="F72" i="13" s="1"/>
  <c r="C72" i="13"/>
  <c r="G72" i="13" s="1"/>
  <c r="A72" i="13"/>
  <c r="E73" i="13" l="1"/>
  <c r="D73" i="13"/>
  <c r="F73" i="13" s="1"/>
  <c r="C73" i="13"/>
  <c r="A73" i="13"/>
  <c r="B74" i="13"/>
  <c r="G73" i="13"/>
  <c r="B75" i="13" l="1"/>
  <c r="E74" i="13"/>
  <c r="D74" i="13"/>
  <c r="F74" i="13" s="1"/>
  <c r="C74" i="13"/>
  <c r="G74" i="13" s="1"/>
  <c r="A74" i="13"/>
  <c r="C75" i="13" l="1"/>
  <c r="A75" i="13"/>
  <c r="B76" i="13"/>
  <c r="G75" i="13"/>
  <c r="F75" i="13"/>
  <c r="E75" i="13"/>
  <c r="D75" i="13"/>
  <c r="G76" i="13" l="1"/>
  <c r="F76" i="13"/>
  <c r="E76" i="13"/>
  <c r="D76" i="13"/>
  <c r="C76" i="13"/>
  <c r="A76" i="13"/>
  <c r="B77" i="13"/>
  <c r="A77" i="13" l="1"/>
  <c r="B78" i="13"/>
  <c r="G77" i="13"/>
  <c r="F77" i="13"/>
  <c r="E77" i="13"/>
  <c r="D77" i="13"/>
  <c r="C77" i="13"/>
  <c r="F78" i="13" l="1"/>
  <c r="E78" i="13"/>
  <c r="D78" i="13"/>
  <c r="C78" i="13"/>
  <c r="A78" i="13"/>
  <c r="B79" i="13"/>
  <c r="G78" i="13"/>
  <c r="B80" i="13" l="1"/>
  <c r="G79" i="13"/>
  <c r="F79" i="13"/>
  <c r="E79" i="13"/>
  <c r="D79" i="13"/>
  <c r="C79" i="13"/>
  <c r="A79" i="13"/>
  <c r="D80" i="13" l="1"/>
  <c r="C80" i="13"/>
  <c r="A80" i="13"/>
  <c r="B81" i="13"/>
  <c r="G80" i="13"/>
  <c r="F80" i="13"/>
  <c r="E80" i="13"/>
  <c r="B82" i="13" l="1"/>
  <c r="G81" i="13"/>
  <c r="F81" i="13"/>
  <c r="E81" i="13"/>
  <c r="D81" i="13"/>
  <c r="C81" i="13"/>
  <c r="A81" i="13"/>
  <c r="A82" i="13" l="1"/>
  <c r="B83" i="13"/>
  <c r="G82" i="13"/>
  <c r="F82" i="13"/>
  <c r="E82" i="13"/>
  <c r="C82" i="13"/>
  <c r="D82" i="13"/>
  <c r="G83" i="13" l="1"/>
  <c r="F83" i="13"/>
  <c r="E83" i="13"/>
  <c r="D83" i="13"/>
  <c r="C83" i="13"/>
  <c r="A83" i="13"/>
  <c r="B84" i="13"/>
  <c r="B85" i="13" l="1"/>
  <c r="G84" i="13"/>
  <c r="F84" i="13"/>
  <c r="E84" i="13"/>
  <c r="D84" i="13"/>
  <c r="C84" i="13"/>
  <c r="A84" i="13"/>
  <c r="E85" i="13" l="1"/>
  <c r="D85" i="13"/>
  <c r="C85" i="13"/>
  <c r="A85" i="13"/>
  <c r="B86" i="13"/>
  <c r="F85" i="13"/>
  <c r="G85" i="13"/>
  <c r="B87" i="13" l="1"/>
  <c r="G86" i="13"/>
  <c r="F86" i="13"/>
  <c r="E86" i="13"/>
  <c r="D86" i="13"/>
  <c r="C86" i="13"/>
  <c r="A86" i="13"/>
  <c r="C87" i="13" l="1"/>
  <c r="A87" i="13"/>
  <c r="B88" i="13"/>
  <c r="G87" i="13"/>
  <c r="F87" i="13"/>
  <c r="E87" i="13"/>
  <c r="D87" i="13"/>
  <c r="G88" i="13" l="1"/>
  <c r="F88" i="13"/>
  <c r="E88" i="13"/>
  <c r="D88" i="13"/>
  <c r="C88" i="13"/>
  <c r="A88" i="13"/>
  <c r="B89" i="13"/>
  <c r="A89" i="13" l="1"/>
  <c r="B90" i="13"/>
  <c r="G89" i="13"/>
  <c r="F89" i="13"/>
  <c r="E89" i="13"/>
  <c r="D89" i="13"/>
  <c r="C89" i="13"/>
  <c r="F90" i="13" l="1"/>
  <c r="E90" i="13"/>
  <c r="D90" i="13"/>
  <c r="C90" i="13"/>
  <c r="A90" i="13"/>
  <c r="B91" i="13"/>
  <c r="G90" i="13"/>
  <c r="B92" i="13" l="1"/>
  <c r="G91" i="13"/>
  <c r="F91" i="13"/>
  <c r="E91" i="13"/>
  <c r="D91" i="13"/>
  <c r="C91" i="13"/>
  <c r="A91" i="13"/>
  <c r="D92" i="13" l="1"/>
  <c r="C92" i="13"/>
  <c r="A92" i="13"/>
  <c r="B93" i="13"/>
  <c r="G92" i="13"/>
  <c r="F92" i="13"/>
  <c r="E92" i="13"/>
  <c r="B94" i="13" l="1"/>
  <c r="G93" i="13"/>
  <c r="F93" i="13"/>
  <c r="E93" i="13"/>
  <c r="D93" i="13"/>
  <c r="C93" i="13"/>
  <c r="A93" i="13"/>
  <c r="A94" i="13" l="1"/>
  <c r="B95" i="13"/>
  <c r="G94" i="13"/>
  <c r="F94" i="13"/>
  <c r="E94" i="13"/>
  <c r="C94" i="13"/>
  <c r="D94" i="13"/>
  <c r="G95" i="13" l="1"/>
  <c r="F95" i="13"/>
  <c r="E95" i="13"/>
  <c r="D95" i="13"/>
  <c r="C95" i="13"/>
  <c r="A95" i="13"/>
  <c r="B96" i="13"/>
  <c r="B97" i="13" l="1"/>
  <c r="G96" i="13"/>
  <c r="F96" i="13"/>
  <c r="E96" i="13"/>
  <c r="D96" i="13"/>
  <c r="C96" i="13"/>
  <c r="A96" i="13"/>
  <c r="E97" i="13" l="1"/>
  <c r="D97" i="13"/>
  <c r="C97" i="13"/>
  <c r="A97" i="13"/>
  <c r="B98" i="13"/>
  <c r="G97" i="13"/>
  <c r="F97" i="13"/>
  <c r="B99" i="13" l="1"/>
  <c r="G98" i="13"/>
  <c r="F98" i="13"/>
  <c r="E98" i="13"/>
  <c r="D98" i="13"/>
  <c r="C98" i="13"/>
  <c r="A98" i="13"/>
  <c r="C99" i="13" l="1"/>
  <c r="A99" i="13"/>
  <c r="B100" i="13"/>
  <c r="G99" i="13"/>
  <c r="F99" i="13"/>
  <c r="E99" i="13"/>
  <c r="D99" i="13"/>
  <c r="G100" i="13" l="1"/>
  <c r="F100" i="13"/>
  <c r="E100" i="13"/>
  <c r="D100" i="13"/>
  <c r="C100" i="13"/>
  <c r="A100" i="13"/>
  <c r="B101" i="13"/>
  <c r="A101" i="13" l="1"/>
  <c r="B102" i="13"/>
  <c r="G101" i="13"/>
  <c r="F101" i="13"/>
  <c r="E101" i="13"/>
  <c r="D101" i="13"/>
  <c r="C101" i="13"/>
  <c r="F102" i="13" l="1"/>
  <c r="E102" i="13"/>
  <c r="D102" i="13"/>
  <c r="C102" i="13"/>
  <c r="A102" i="13"/>
  <c r="B103" i="13"/>
  <c r="G102" i="13"/>
  <c r="B104" i="13" l="1"/>
  <c r="G103" i="13"/>
  <c r="F103" i="13"/>
  <c r="E103" i="13"/>
  <c r="D103" i="13"/>
  <c r="C103" i="13"/>
  <c r="A103" i="13"/>
  <c r="D104" i="13" l="1"/>
  <c r="C104" i="13"/>
  <c r="A104" i="13"/>
  <c r="B105" i="13"/>
  <c r="G104" i="13"/>
  <c r="E104" i="13"/>
  <c r="F104" i="13"/>
  <c r="B106" i="13" l="1"/>
  <c r="G105" i="13"/>
  <c r="F105" i="13"/>
  <c r="E105" i="13"/>
  <c r="D105" i="13"/>
  <c r="C105" i="13"/>
  <c r="A105" i="13"/>
  <c r="A106" i="13" l="1"/>
  <c r="B107" i="13"/>
  <c r="G106" i="13"/>
  <c r="F106" i="13"/>
  <c r="E106" i="13"/>
  <c r="D106" i="13"/>
  <c r="C106" i="13"/>
  <c r="G107" i="13" l="1"/>
  <c r="F107" i="13"/>
  <c r="E107" i="13"/>
  <c r="D107" i="13"/>
  <c r="C107" i="13"/>
  <c r="A107" i="13"/>
  <c r="B108" i="13"/>
  <c r="B109" i="13" l="1"/>
  <c r="G108" i="13"/>
  <c r="F108" i="13"/>
  <c r="E108" i="13"/>
  <c r="D108" i="13"/>
  <c r="C108" i="13"/>
  <c r="A108" i="13"/>
  <c r="E109" i="13" l="1"/>
  <c r="D109" i="13"/>
  <c r="C109" i="13"/>
  <c r="A109" i="13"/>
  <c r="B110" i="13"/>
  <c r="G109" i="13"/>
  <c r="F109" i="13"/>
  <c r="B111" i="13" l="1"/>
  <c r="G110" i="13"/>
  <c r="F110" i="13"/>
  <c r="E110" i="13"/>
  <c r="D110" i="13"/>
  <c r="C110" i="13"/>
  <c r="A110" i="13"/>
  <c r="C111" i="13" l="1"/>
  <c r="A111" i="13"/>
  <c r="B112" i="13"/>
  <c r="G111" i="13"/>
  <c r="F111" i="13"/>
  <c r="E111" i="13"/>
  <c r="D111" i="13"/>
  <c r="G112" i="13" l="1"/>
  <c r="F112" i="13"/>
  <c r="E112" i="13"/>
  <c r="D112" i="13"/>
  <c r="C112" i="13"/>
  <c r="A112" i="13"/>
  <c r="B113" i="13"/>
  <c r="A113" i="13" l="1"/>
  <c r="B114" i="13"/>
  <c r="G113" i="13"/>
  <c r="F113" i="13"/>
  <c r="E113" i="13"/>
  <c r="D113" i="13"/>
  <c r="C113" i="13"/>
  <c r="F114" i="13" l="1"/>
  <c r="E114" i="13"/>
  <c r="D114" i="13"/>
  <c r="C114" i="13"/>
  <c r="A114" i="13"/>
  <c r="B115" i="13"/>
  <c r="G114" i="13"/>
  <c r="B116" i="13" l="1"/>
  <c r="G115" i="13"/>
  <c r="F115" i="13"/>
  <c r="E115" i="13"/>
  <c r="D115" i="13"/>
  <c r="C115" i="13"/>
  <c r="A115" i="13"/>
  <c r="D116" i="13" l="1"/>
  <c r="C116" i="13"/>
  <c r="A116" i="13"/>
  <c r="B117" i="13"/>
  <c r="G116" i="13"/>
  <c r="F116" i="13"/>
  <c r="E116" i="13"/>
  <c r="B118" i="13" l="1"/>
  <c r="G117" i="13"/>
  <c r="F117" i="13"/>
  <c r="E117" i="13"/>
  <c r="D117" i="13"/>
  <c r="C117" i="13"/>
  <c r="A117" i="13"/>
  <c r="A118" i="13" l="1"/>
  <c r="B119" i="13"/>
  <c r="G118" i="13"/>
  <c r="F118" i="13"/>
  <c r="E118" i="13"/>
  <c r="D118" i="13"/>
  <c r="C118" i="13"/>
  <c r="G119" i="13" l="1"/>
  <c r="F119" i="13"/>
  <c r="E119" i="13"/>
  <c r="D119" i="13"/>
  <c r="C119" i="13"/>
  <c r="A119" i="13"/>
  <c r="B120" i="13"/>
  <c r="B121" i="13" l="1"/>
  <c r="G120" i="13"/>
  <c r="F120" i="13"/>
  <c r="E120" i="13"/>
  <c r="D120" i="13"/>
  <c r="C120" i="13"/>
  <c r="A120" i="13"/>
  <c r="E121" i="13" l="1"/>
  <c r="D121" i="13"/>
  <c r="C121" i="13"/>
  <c r="A121" i="13"/>
  <c r="B122" i="13"/>
  <c r="G121" i="13"/>
  <c r="F121" i="13"/>
  <c r="B123" i="13" l="1"/>
  <c r="G122" i="13"/>
  <c r="F122" i="13"/>
  <c r="E122" i="13"/>
  <c r="D122" i="13"/>
  <c r="C122" i="13"/>
  <c r="A122" i="13"/>
  <c r="C123" i="13" l="1"/>
  <c r="A123" i="13"/>
  <c r="B124" i="13"/>
  <c r="G123" i="13"/>
  <c r="F123" i="13"/>
  <c r="D123" i="13"/>
  <c r="E123" i="13"/>
  <c r="G124" i="13" l="1"/>
  <c r="F124" i="13"/>
  <c r="E124" i="13"/>
  <c r="D124" i="13"/>
  <c r="C124" i="13"/>
  <c r="A124" i="13"/>
  <c r="B125" i="13"/>
  <c r="A125" i="13" l="1"/>
  <c r="B126" i="13"/>
  <c r="G125" i="13"/>
  <c r="F125" i="13"/>
  <c r="E125" i="13"/>
  <c r="D125" i="13"/>
  <c r="C125" i="13"/>
  <c r="F126" i="13" l="1"/>
  <c r="E126" i="13"/>
  <c r="D126" i="13"/>
  <c r="C126" i="13"/>
  <c r="A126" i="13"/>
  <c r="B127" i="13"/>
  <c r="G126" i="13"/>
  <c r="B128" i="13" l="1"/>
  <c r="G127" i="13"/>
  <c r="F127" i="13"/>
  <c r="E127" i="13"/>
  <c r="D127" i="13"/>
  <c r="C127" i="13"/>
  <c r="A127" i="13"/>
  <c r="D128" i="13" l="1"/>
  <c r="C128" i="13"/>
  <c r="A128" i="13"/>
  <c r="B129" i="13"/>
  <c r="G128" i="13"/>
  <c r="F128" i="13"/>
  <c r="E128" i="13"/>
  <c r="B130" i="13" l="1"/>
  <c r="G129" i="13"/>
  <c r="F129" i="13"/>
  <c r="E129" i="13"/>
  <c r="D129" i="13"/>
  <c r="C129" i="13"/>
  <c r="A129" i="13"/>
  <c r="A130" i="13" l="1"/>
  <c r="B131" i="13"/>
  <c r="G130" i="13"/>
  <c r="F130" i="13"/>
  <c r="E130" i="13"/>
  <c r="D130" i="13"/>
  <c r="C130" i="13"/>
  <c r="G131" i="13" l="1"/>
  <c r="F131" i="13"/>
  <c r="E131" i="13"/>
  <c r="D131" i="13"/>
  <c r="C131" i="13"/>
  <c r="A131" i="13"/>
  <c r="B132" i="13"/>
  <c r="B133" i="13" l="1"/>
  <c r="G132" i="13"/>
  <c r="F132" i="13"/>
  <c r="E132" i="13"/>
  <c r="D132" i="13"/>
  <c r="C132" i="13"/>
  <c r="A132" i="13"/>
  <c r="E133" i="13" l="1"/>
  <c r="D133" i="13"/>
  <c r="C133" i="13"/>
  <c r="A133" i="13"/>
  <c r="B134" i="13"/>
  <c r="F133" i="13"/>
  <c r="G133" i="13"/>
  <c r="B135" i="13" l="1"/>
  <c r="G134" i="13"/>
  <c r="F134" i="13"/>
  <c r="E134" i="13"/>
  <c r="D134" i="13"/>
  <c r="C134" i="13"/>
  <c r="A134" i="13"/>
  <c r="C135" i="13" l="1"/>
  <c r="A135" i="13"/>
  <c r="B136" i="13"/>
  <c r="G135" i="13"/>
  <c r="F135" i="13"/>
  <c r="D135" i="13"/>
  <c r="E135" i="13"/>
  <c r="G136" i="13" l="1"/>
  <c r="F136" i="13"/>
  <c r="E136" i="13"/>
  <c r="D136" i="13"/>
  <c r="C136" i="13"/>
  <c r="A136" i="13"/>
  <c r="B137" i="13"/>
  <c r="A137" i="13" l="1"/>
  <c r="B138" i="13"/>
  <c r="G137" i="13"/>
  <c r="F137" i="13"/>
  <c r="E137" i="13"/>
  <c r="D137" i="13"/>
  <c r="C137" i="13"/>
  <c r="F138" i="13" l="1"/>
  <c r="E138" i="13"/>
  <c r="D138" i="13"/>
  <c r="C138" i="13"/>
  <c r="A138" i="13"/>
  <c r="B139" i="13"/>
  <c r="G138" i="13"/>
  <c r="B140" i="13" l="1"/>
  <c r="G139" i="13"/>
  <c r="F139" i="13"/>
  <c r="E139" i="13"/>
  <c r="D139" i="13"/>
  <c r="C139" i="13"/>
  <c r="A139" i="13"/>
  <c r="D140" i="13" l="1"/>
  <c r="C140" i="13"/>
  <c r="A140" i="13"/>
  <c r="B141" i="13"/>
  <c r="G140" i="13"/>
  <c r="F140" i="13"/>
  <c r="E140" i="13"/>
  <c r="E15" i="4"/>
  <c r="B142" i="13" l="1"/>
  <c r="G141" i="13"/>
  <c r="F141" i="13"/>
  <c r="E141" i="13"/>
  <c r="D141" i="13"/>
  <c r="C141" i="13"/>
  <c r="A141" i="13"/>
  <c r="B18" i="12"/>
  <c r="E17" i="12"/>
  <c r="D17" i="12"/>
  <c r="F17" i="12" s="1"/>
  <c r="B17" i="12"/>
  <c r="D16" i="12"/>
  <c r="B16" i="12"/>
  <c r="E16" i="12" s="1"/>
  <c r="A16" i="12"/>
  <c r="A17" i="12" s="1"/>
  <c r="E15" i="12"/>
  <c r="D15" i="12"/>
  <c r="F15" i="12" s="1"/>
  <c r="E16" i="4" s="1"/>
  <c r="C15" i="12"/>
  <c r="B15" i="12"/>
  <c r="A15" i="12"/>
  <c r="D8" i="12"/>
  <c r="D9" i="12" s="1"/>
  <c r="A142" i="13" l="1"/>
  <c r="B143" i="13"/>
  <c r="G142" i="13"/>
  <c r="F142" i="13"/>
  <c r="E142" i="13"/>
  <c r="D142" i="13"/>
  <c r="C142" i="13"/>
  <c r="G15" i="12"/>
  <c r="A18" i="12"/>
  <c r="E18" i="12"/>
  <c r="D18" i="12"/>
  <c r="F18" i="12" s="1"/>
  <c r="B19" i="12"/>
  <c r="F16" i="12"/>
  <c r="C16" i="12"/>
  <c r="G16" i="12" s="1"/>
  <c r="C17" i="12" s="1"/>
  <c r="G17" i="12" s="1"/>
  <c r="C18" i="12" s="1"/>
  <c r="G18" i="12" s="1"/>
  <c r="G143" i="13" l="1"/>
  <c r="F143" i="13"/>
  <c r="E143" i="13"/>
  <c r="D143" i="13"/>
  <c r="C143" i="13"/>
  <c r="A143" i="13"/>
  <c r="E19" i="12"/>
  <c r="B20" i="12"/>
  <c r="D19" i="12"/>
  <c r="F19" i="12" s="1"/>
  <c r="C19" i="12"/>
  <c r="G19" i="12" s="1"/>
  <c r="A19" i="12"/>
  <c r="A20" i="12" l="1"/>
  <c r="C20" i="12"/>
  <c r="B21" i="12"/>
  <c r="E20" i="12"/>
  <c r="F20" i="12" s="1"/>
  <c r="D20" i="12"/>
  <c r="G20" i="12" l="1"/>
  <c r="D21" i="12"/>
  <c r="F21" i="12" s="1"/>
  <c r="C21" i="12"/>
  <c r="B22" i="12"/>
  <c r="E21" i="12"/>
  <c r="G21" i="12" s="1"/>
  <c r="A21" i="12"/>
  <c r="B23" i="12" l="1"/>
  <c r="A22" i="12"/>
  <c r="E22" i="12"/>
  <c r="D22" i="12"/>
  <c r="F22" i="12" s="1"/>
  <c r="C22" i="12"/>
  <c r="G22" i="12" l="1"/>
  <c r="D23" i="12"/>
  <c r="A23" i="12"/>
  <c r="E23" i="12"/>
  <c r="F23" i="12" s="1"/>
  <c r="C23" i="12"/>
  <c r="B24" i="12"/>
  <c r="G23" i="12" l="1"/>
  <c r="B25" i="12"/>
  <c r="E24" i="12"/>
  <c r="D24" i="12"/>
  <c r="F24" i="12" s="1"/>
  <c r="C24" i="12"/>
  <c r="G24" i="12" s="1"/>
  <c r="A24" i="12"/>
  <c r="D25" i="12" l="1"/>
  <c r="C25" i="12"/>
  <c r="E25" i="12"/>
  <c r="G25" i="12" s="1"/>
  <c r="A25" i="12"/>
  <c r="B26" i="12"/>
  <c r="F25" i="12" l="1"/>
  <c r="E26" i="12"/>
  <c r="D26" i="12"/>
  <c r="B27" i="12"/>
  <c r="A26" i="12"/>
  <c r="C26" i="12"/>
  <c r="F26" i="12" l="1"/>
  <c r="G26" i="12"/>
  <c r="B28" i="12"/>
  <c r="A27" i="12"/>
  <c r="C27" i="12"/>
  <c r="E27" i="12"/>
  <c r="D27" i="12"/>
  <c r="F27" i="12" s="1"/>
  <c r="G27" i="12" l="1"/>
  <c r="E28" i="12"/>
  <c r="G28" i="12" s="1"/>
  <c r="C28" i="12"/>
  <c r="D28" i="12"/>
  <c r="F28" i="12" s="1"/>
  <c r="A28" i="12"/>
  <c r="B29" i="12"/>
  <c r="A29" i="12" l="1"/>
  <c r="B30" i="12"/>
  <c r="C29" i="12"/>
  <c r="E29" i="12"/>
  <c r="D29" i="12"/>
  <c r="F29" i="12" s="1"/>
  <c r="G29" i="12" l="1"/>
  <c r="C30" i="12"/>
  <c r="A30" i="12"/>
  <c r="E30" i="12"/>
  <c r="G30" i="12" s="1"/>
  <c r="D30" i="12"/>
  <c r="F30" i="12" s="1"/>
  <c r="B31" i="12"/>
  <c r="E31" i="12" l="1"/>
  <c r="B32" i="12"/>
  <c r="D31" i="12"/>
  <c r="F31" i="12" s="1"/>
  <c r="C31" i="12"/>
  <c r="G31" i="12" s="1"/>
  <c r="A31" i="12"/>
  <c r="A32" i="12" l="1"/>
  <c r="C32" i="12"/>
  <c r="B33" i="12"/>
  <c r="D32" i="12"/>
  <c r="F32" i="12" s="1"/>
  <c r="E32" i="12"/>
  <c r="G32" i="12" s="1"/>
  <c r="D33" i="12" l="1"/>
  <c r="F33" i="12" s="1"/>
  <c r="C33" i="12"/>
  <c r="B34" i="12"/>
  <c r="E33" i="12"/>
  <c r="G33" i="12" s="1"/>
  <c r="A33" i="12"/>
  <c r="B35" i="12" l="1"/>
  <c r="A34" i="12"/>
  <c r="E34" i="12"/>
  <c r="D34" i="12"/>
  <c r="F34" i="12" s="1"/>
  <c r="C34" i="12"/>
  <c r="G34" i="12"/>
  <c r="D35" i="12" l="1"/>
  <c r="A35" i="12"/>
  <c r="E35" i="12"/>
  <c r="B36" i="12"/>
  <c r="C35" i="12"/>
  <c r="G35" i="12" l="1"/>
  <c r="F35" i="12"/>
  <c r="B37" i="12"/>
  <c r="A36" i="12"/>
  <c r="E36" i="12"/>
  <c r="D36" i="12"/>
  <c r="F36" i="12" s="1"/>
  <c r="C36" i="12"/>
  <c r="G36" i="12" s="1"/>
  <c r="D37" i="12" l="1"/>
  <c r="C37" i="12"/>
  <c r="E37" i="12"/>
  <c r="F37" i="12" s="1"/>
  <c r="A37" i="12"/>
  <c r="B38" i="12"/>
  <c r="G37" i="12" l="1"/>
  <c r="E38" i="12"/>
  <c r="D38" i="12"/>
  <c r="F38" i="12" s="1"/>
  <c r="B39" i="12"/>
  <c r="A38" i="12"/>
  <c r="C38" i="12"/>
  <c r="G38" i="12" l="1"/>
  <c r="B40" i="12"/>
  <c r="A39" i="12"/>
  <c r="E39" i="12"/>
  <c r="D39" i="12"/>
  <c r="F39" i="12" s="1"/>
  <c r="C39" i="12"/>
  <c r="G39" i="12" s="1"/>
  <c r="E40" i="12" l="1"/>
  <c r="C40" i="12"/>
  <c r="D40" i="12"/>
  <c r="F40" i="12" s="1"/>
  <c r="A40" i="12"/>
  <c r="B41" i="12"/>
  <c r="G40" i="12" l="1"/>
  <c r="C41" i="12" s="1"/>
  <c r="G41" i="12" s="1"/>
  <c r="E41" i="12"/>
  <c r="B42" i="12"/>
  <c r="A41" i="12"/>
  <c r="D41" i="12"/>
  <c r="F41" i="12" s="1"/>
  <c r="C42" i="12" l="1"/>
  <c r="A42" i="12"/>
  <c r="E42" i="12"/>
  <c r="G42" i="12" s="1"/>
  <c r="D42" i="12"/>
  <c r="F42" i="12" s="1"/>
  <c r="B43" i="12"/>
  <c r="E43" i="12" l="1"/>
  <c r="B44" i="12"/>
  <c r="C43" i="12"/>
  <c r="G43" i="12" s="1"/>
  <c r="A43" i="12"/>
  <c r="D43" i="12"/>
  <c r="F43" i="12" s="1"/>
  <c r="A44" i="12" l="1"/>
  <c r="B45" i="12"/>
  <c r="C44" i="12"/>
  <c r="E44" i="12"/>
  <c r="G44" i="12" s="1"/>
  <c r="D44" i="12"/>
  <c r="F44" i="12" s="1"/>
  <c r="D45" i="12" l="1"/>
  <c r="F45" i="12" s="1"/>
  <c r="C45" i="12"/>
  <c r="B46" i="12"/>
  <c r="E45" i="12"/>
  <c r="G45" i="12" s="1"/>
  <c r="A45" i="12"/>
  <c r="B47" i="12" l="1"/>
  <c r="A46" i="12"/>
  <c r="E46" i="12"/>
  <c r="D46" i="12"/>
  <c r="C46" i="12"/>
  <c r="G46" i="12" l="1"/>
  <c r="F46" i="12"/>
  <c r="D47" i="12"/>
  <c r="A47" i="12"/>
  <c r="E47" i="12"/>
  <c r="F47" i="12" s="1"/>
  <c r="B48" i="12"/>
  <c r="C47" i="12"/>
  <c r="G47" i="12" s="1"/>
  <c r="B49" i="12" l="1"/>
  <c r="E48" i="12"/>
  <c r="D48" i="12"/>
  <c r="F48" i="12" s="1"/>
  <c r="C48" i="12"/>
  <c r="G48" i="12" s="1"/>
  <c r="A48" i="12"/>
  <c r="D49" i="12" l="1"/>
  <c r="C49" i="12"/>
  <c r="E49" i="12"/>
  <c r="F49" i="12" s="1"/>
  <c r="A49" i="12"/>
  <c r="B50" i="12"/>
  <c r="E50" i="12" l="1"/>
  <c r="D50" i="12"/>
  <c r="F50" i="12" s="1"/>
  <c r="B51" i="12"/>
  <c r="A50" i="12"/>
  <c r="G49" i="12"/>
  <c r="C50" i="12" s="1"/>
  <c r="G50" i="12" s="1"/>
  <c r="B52" i="12" l="1"/>
  <c r="A51" i="12"/>
  <c r="E51" i="12"/>
  <c r="D51" i="12"/>
  <c r="F51" i="12" s="1"/>
  <c r="C51" i="12"/>
  <c r="G51" i="12" s="1"/>
  <c r="E52" i="12" l="1"/>
  <c r="G52" i="12" s="1"/>
  <c r="C52" i="12"/>
  <c r="A52" i="12"/>
  <c r="B53" i="12"/>
  <c r="D52" i="12"/>
  <c r="F52" i="12" s="1"/>
  <c r="D53" i="12" l="1"/>
  <c r="C53" i="12"/>
  <c r="A53" i="12"/>
  <c r="B54" i="12"/>
  <c r="E53" i="12"/>
  <c r="G53" i="12" l="1"/>
  <c r="F53" i="12"/>
  <c r="C54" i="12"/>
  <c r="A54" i="12"/>
  <c r="E54" i="12"/>
  <c r="G54" i="12" s="1"/>
  <c r="D54" i="12"/>
  <c r="F54" i="12" s="1"/>
  <c r="B55" i="12"/>
  <c r="E55" i="12" l="1"/>
  <c r="D55" i="12"/>
  <c r="B56" i="12"/>
  <c r="C55" i="12"/>
  <c r="A55" i="12"/>
  <c r="G55" i="12" l="1"/>
  <c r="F55" i="12"/>
  <c r="A56" i="12"/>
  <c r="B57" i="12"/>
  <c r="C56" i="12"/>
  <c r="E56" i="12"/>
  <c r="G56" i="12" s="1"/>
  <c r="D56" i="12"/>
  <c r="F56" i="12" s="1"/>
  <c r="D57" i="12" l="1"/>
  <c r="C57" i="12"/>
  <c r="A57" i="12"/>
  <c r="E57" i="12"/>
  <c r="G57" i="12" s="1"/>
  <c r="B58" i="12"/>
  <c r="F57" i="12" l="1"/>
  <c r="B59" i="12"/>
  <c r="A58" i="12"/>
  <c r="E58" i="12"/>
  <c r="D58" i="12"/>
  <c r="C58" i="12"/>
  <c r="G58" i="12" l="1"/>
  <c r="C59" i="12" s="1"/>
  <c r="G59" i="12" s="1"/>
  <c r="F58" i="12"/>
  <c r="D59" i="12"/>
  <c r="A59" i="12"/>
  <c r="E59" i="12"/>
  <c r="F59" i="12" s="1"/>
  <c r="B60" i="12"/>
  <c r="B61" i="12" l="1"/>
  <c r="E60" i="12"/>
  <c r="C60" i="12"/>
  <c r="A60" i="12"/>
  <c r="D60" i="12"/>
  <c r="F60" i="12" s="1"/>
  <c r="G60" i="12" l="1"/>
  <c r="B62" i="12"/>
  <c r="D61" i="12"/>
  <c r="F61" i="12" s="1"/>
  <c r="C61" i="12"/>
  <c r="A61" i="12"/>
  <c r="E61" i="12"/>
  <c r="G61" i="12" s="1"/>
  <c r="E62" i="12" l="1"/>
  <c r="D62" i="12"/>
  <c r="C62" i="12"/>
  <c r="B63" i="12"/>
  <c r="A62" i="12"/>
  <c r="G62" i="12" l="1"/>
  <c r="F62" i="12"/>
  <c r="B64" i="12"/>
  <c r="A63" i="12"/>
  <c r="E63" i="12"/>
  <c r="D63" i="12"/>
  <c r="F63" i="12" s="1"/>
  <c r="C63" i="12"/>
  <c r="G63" i="12" l="1"/>
  <c r="E64" i="12"/>
  <c r="G64" i="12" s="1"/>
  <c r="C64" i="12"/>
  <c r="A64" i="12"/>
  <c r="D64" i="12"/>
  <c r="F64" i="12" s="1"/>
  <c r="B65" i="12"/>
  <c r="E65" i="12" l="1"/>
  <c r="B66" i="12"/>
  <c r="A65" i="12"/>
  <c r="D65" i="12"/>
  <c r="F65" i="12" s="1"/>
  <c r="C65" i="12"/>
  <c r="G65" i="12" s="1"/>
  <c r="C66" i="12" l="1"/>
  <c r="A66" i="12"/>
  <c r="E66" i="12"/>
  <c r="G66" i="12" s="1"/>
  <c r="D66" i="12"/>
  <c r="F66" i="12" s="1"/>
  <c r="B67" i="12"/>
  <c r="E67" i="12" l="1"/>
  <c r="D67" i="12"/>
  <c r="F67" i="12" s="1"/>
  <c r="C67" i="12"/>
  <c r="B68" i="12"/>
  <c r="G67" i="12"/>
  <c r="A67" i="12"/>
  <c r="A68" i="12" l="1"/>
  <c r="B69" i="12"/>
  <c r="C68" i="12"/>
  <c r="E68" i="12"/>
  <c r="G68" i="12" s="1"/>
  <c r="D68" i="12"/>
  <c r="F68" i="12" s="1"/>
  <c r="D69" i="12" l="1"/>
  <c r="F69" i="12" s="1"/>
  <c r="C69" i="12"/>
  <c r="A69" i="12"/>
  <c r="B70" i="12"/>
  <c r="E69" i="12"/>
  <c r="G69" i="12" s="1"/>
  <c r="B71" i="12" l="1"/>
  <c r="A70" i="12"/>
  <c r="E70" i="12"/>
  <c r="D70" i="12"/>
  <c r="F70" i="12" s="1"/>
  <c r="C70" i="12"/>
  <c r="G70" i="12" s="1"/>
  <c r="D71" i="12" l="1"/>
  <c r="A71" i="12"/>
  <c r="E71" i="12"/>
  <c r="F71" i="12" s="1"/>
  <c r="B72" i="12"/>
  <c r="C71" i="12"/>
  <c r="G71" i="12" l="1"/>
  <c r="B73" i="12"/>
  <c r="E72" i="12"/>
  <c r="D72" i="12"/>
  <c r="F72" i="12" s="1"/>
  <c r="C72" i="12"/>
  <c r="G72" i="12" s="1"/>
  <c r="A72" i="12"/>
  <c r="B74" i="12" l="1"/>
  <c r="E73" i="12"/>
  <c r="D73" i="12"/>
  <c r="F73" i="12" s="1"/>
  <c r="C73" i="12"/>
  <c r="G73" i="12" s="1"/>
  <c r="A73" i="12"/>
  <c r="E74" i="12" l="1"/>
  <c r="D74" i="12"/>
  <c r="F74" i="12" s="1"/>
  <c r="C74" i="12"/>
  <c r="G74" i="12" s="1"/>
  <c r="A74" i="12"/>
  <c r="E14" i="4" l="1"/>
  <c r="B15" i="11"/>
  <c r="D9" i="11"/>
  <c r="D8" i="11"/>
  <c r="A15" i="11" l="1"/>
  <c r="B16" i="11"/>
  <c r="C15" i="11"/>
  <c r="D15" i="11"/>
  <c r="F15" i="11" s="1"/>
  <c r="E15" i="11"/>
  <c r="G15" i="11" l="1"/>
  <c r="C16" i="11" s="1"/>
  <c r="G16" i="11" s="1"/>
  <c r="A16" i="11"/>
  <c r="E16" i="11"/>
  <c r="D16" i="11"/>
  <c r="F16" i="11" s="1"/>
  <c r="B17" i="11"/>
  <c r="E17" i="11" l="1"/>
  <c r="A17" i="11"/>
  <c r="B18" i="11"/>
  <c r="C17" i="11"/>
  <c r="D17" i="11"/>
  <c r="F17" i="11" l="1"/>
  <c r="G17" i="11"/>
  <c r="B19" i="11"/>
  <c r="A18" i="11"/>
  <c r="E18" i="11"/>
  <c r="D18" i="11"/>
  <c r="C18" i="11"/>
  <c r="F18" i="11" l="1"/>
  <c r="G18" i="11"/>
  <c r="B20" i="11"/>
  <c r="A19" i="11"/>
  <c r="E19" i="11"/>
  <c r="C19" i="11"/>
  <c r="G19" i="11" s="1"/>
  <c r="D19" i="11"/>
  <c r="F19" i="11" s="1"/>
  <c r="C20" i="11" l="1"/>
  <c r="D20" i="11"/>
  <c r="B21" i="11"/>
  <c r="A20" i="11"/>
  <c r="E20" i="11"/>
  <c r="G20" i="11" s="1"/>
  <c r="F20" i="11" l="1"/>
  <c r="D21" i="11"/>
  <c r="F21" i="11" s="1"/>
  <c r="C21" i="11"/>
  <c r="B22" i="11"/>
  <c r="A21" i="11"/>
  <c r="E21" i="11"/>
  <c r="G21" i="11" s="1"/>
  <c r="E22" i="11" l="1"/>
  <c r="D22" i="11"/>
  <c r="F22" i="11" s="1"/>
  <c r="C22" i="11"/>
  <c r="B23" i="11"/>
  <c r="A22" i="11"/>
  <c r="G22" i="11" l="1"/>
  <c r="E23" i="11"/>
  <c r="C23" i="11"/>
  <c r="D23" i="11"/>
  <c r="F23" i="11" s="1"/>
  <c r="B24" i="11"/>
  <c r="A23" i="11"/>
  <c r="G23" i="11" l="1"/>
  <c r="E24" i="11"/>
  <c r="D24" i="11"/>
  <c r="C24" i="11"/>
  <c r="B25" i="11"/>
  <c r="A24" i="11"/>
  <c r="G24" i="11" l="1"/>
  <c r="F24" i="11"/>
  <c r="A25" i="11"/>
  <c r="B26" i="11"/>
  <c r="E25" i="11"/>
  <c r="D25" i="11"/>
  <c r="F25" i="11" s="1"/>
  <c r="C25" i="11"/>
  <c r="G25" i="11" l="1"/>
  <c r="B27" i="11"/>
  <c r="A26" i="11"/>
  <c r="E26" i="11"/>
  <c r="D26" i="11"/>
  <c r="F26" i="11" s="1"/>
  <c r="C26" i="11"/>
  <c r="G26" i="11" s="1"/>
  <c r="B28" i="11" l="1"/>
  <c r="A27" i="11"/>
  <c r="C27" i="11"/>
  <c r="E27" i="11"/>
  <c r="D27" i="11"/>
  <c r="F27" i="11" l="1"/>
  <c r="G27" i="11"/>
  <c r="C28" i="11"/>
  <c r="B29" i="11"/>
  <c r="A28" i="11"/>
  <c r="D28" i="11"/>
  <c r="E28" i="11"/>
  <c r="G28" i="11" s="1"/>
  <c r="F28" i="11" l="1"/>
  <c r="D29" i="11"/>
  <c r="C29" i="11"/>
  <c r="E29" i="11"/>
  <c r="F29" i="11" s="1"/>
  <c r="B30" i="11"/>
  <c r="A29" i="11"/>
  <c r="G29" i="11" l="1"/>
  <c r="C30" i="11" s="1"/>
  <c r="G30" i="11" s="1"/>
  <c r="E30" i="11"/>
  <c r="D30" i="11"/>
  <c r="F30" i="11" s="1"/>
  <c r="B31" i="11"/>
  <c r="A30" i="11"/>
  <c r="E31" i="11" l="1"/>
  <c r="D31" i="11"/>
  <c r="C31" i="11"/>
  <c r="G31" i="11" s="1"/>
  <c r="B32" i="11"/>
  <c r="A31" i="11"/>
  <c r="F31" i="11" l="1"/>
  <c r="E32" i="11"/>
  <c r="D32" i="11"/>
  <c r="F32" i="11" s="1"/>
  <c r="C32" i="11"/>
  <c r="B33" i="11"/>
  <c r="A32" i="11"/>
  <c r="G32" i="11" l="1"/>
  <c r="B34" i="11"/>
  <c r="E33" i="11"/>
  <c r="A33" i="11"/>
  <c r="D33" i="11"/>
  <c r="C33" i="11"/>
  <c r="F33" i="11" l="1"/>
  <c r="G33" i="11"/>
  <c r="B35" i="11"/>
  <c r="A34" i="11"/>
  <c r="E34" i="11"/>
  <c r="D34" i="11"/>
  <c r="F34" i="11" s="1"/>
  <c r="C34" i="11"/>
  <c r="G34" i="11" s="1"/>
  <c r="B36" i="11" l="1"/>
  <c r="A35" i="11"/>
  <c r="E35" i="11"/>
  <c r="C35" i="11"/>
  <c r="G35" i="11" s="1"/>
  <c r="D35" i="11"/>
  <c r="F35" i="11" s="1"/>
  <c r="C36" i="11" l="1"/>
  <c r="B37" i="11"/>
  <c r="A36" i="11"/>
  <c r="D36" i="11"/>
  <c r="E36" i="11"/>
  <c r="G36" i="11" s="1"/>
  <c r="F36" i="11" l="1"/>
  <c r="D37" i="11"/>
  <c r="C37" i="11"/>
  <c r="E37" i="11"/>
  <c r="G37" i="11" s="1"/>
  <c r="B38" i="11"/>
  <c r="A37" i="11"/>
  <c r="F37" i="11"/>
  <c r="E38" i="11" l="1"/>
  <c r="G38" i="11" s="1"/>
  <c r="D38" i="11"/>
  <c r="C38" i="11"/>
  <c r="B39" i="11"/>
  <c r="A38" i="11"/>
  <c r="F38" i="11" l="1"/>
  <c r="E39" i="11"/>
  <c r="G39" i="11" s="1"/>
  <c r="D39" i="11"/>
  <c r="C39" i="11"/>
  <c r="B40" i="11"/>
  <c r="A39" i="11"/>
  <c r="F39" i="11" l="1"/>
  <c r="E40" i="11"/>
  <c r="D40" i="11"/>
  <c r="F40" i="11" s="1"/>
  <c r="C40" i="11"/>
  <c r="G40" i="11" s="1"/>
  <c r="B41" i="11"/>
  <c r="A40" i="11"/>
  <c r="B42" i="11" l="1"/>
  <c r="E41" i="11"/>
  <c r="D41" i="11"/>
  <c r="F41" i="11" s="1"/>
  <c r="A41" i="11"/>
  <c r="C41" i="11"/>
  <c r="G41" i="11" s="1"/>
  <c r="B43" i="11" l="1"/>
  <c r="A42" i="11"/>
  <c r="E42" i="11"/>
  <c r="D42" i="11"/>
  <c r="F42" i="11" s="1"/>
  <c r="C42" i="11"/>
  <c r="G42" i="11" l="1"/>
  <c r="B44" i="11"/>
  <c r="A43" i="11"/>
  <c r="E43" i="11"/>
  <c r="C43" i="11"/>
  <c r="D43" i="11"/>
  <c r="F43" i="11" s="1"/>
  <c r="G43" i="11" l="1"/>
  <c r="C44" i="11"/>
  <c r="B45" i="11"/>
  <c r="A44" i="11"/>
  <c r="D44" i="11"/>
  <c r="E44" i="11"/>
  <c r="F44" i="11" l="1"/>
  <c r="G44" i="11"/>
  <c r="D45" i="11"/>
  <c r="F45" i="11" s="1"/>
  <c r="C45" i="11"/>
  <c r="E45" i="11"/>
  <c r="G45" i="11" s="1"/>
  <c r="B46" i="11"/>
  <c r="A45" i="11"/>
  <c r="E46" i="11" l="1"/>
  <c r="D46" i="11"/>
  <c r="F46" i="11" s="1"/>
  <c r="C46" i="11"/>
  <c r="G46" i="11" s="1"/>
  <c r="B47" i="11"/>
  <c r="A46" i="11"/>
  <c r="E47" i="11" l="1"/>
  <c r="D47" i="11"/>
  <c r="F47" i="11" s="1"/>
  <c r="C47" i="11"/>
  <c r="B48" i="11"/>
  <c r="A47" i="11"/>
  <c r="G47" i="11" l="1"/>
  <c r="B49" i="11"/>
  <c r="E48" i="11"/>
  <c r="D48" i="11"/>
  <c r="F48" i="11" s="1"/>
  <c r="C48" i="11"/>
  <c r="G48" i="11" s="1"/>
  <c r="A48" i="11"/>
  <c r="B50" i="11" l="1"/>
  <c r="A49" i="11"/>
  <c r="C49" i="11"/>
  <c r="E49" i="11"/>
  <c r="G49" i="11" s="1"/>
  <c r="D49" i="11"/>
  <c r="F49" i="11" s="1"/>
  <c r="C50" i="11" l="1"/>
  <c r="G50" i="11" s="1"/>
  <c r="E50" i="11"/>
  <c r="D50" i="11"/>
  <c r="A50" i="11"/>
  <c r="B51" i="11"/>
  <c r="F50" i="11" l="1"/>
  <c r="D51" i="11"/>
  <c r="C51" i="11"/>
  <c r="B52" i="11"/>
  <c r="E51" i="11"/>
  <c r="F51" i="11" s="1"/>
  <c r="A51" i="11"/>
  <c r="G51" i="11" l="1"/>
  <c r="E52" i="11"/>
  <c r="D52" i="11"/>
  <c r="F52" i="11" s="1"/>
  <c r="A52" i="11"/>
  <c r="B53" i="11"/>
  <c r="C52" i="11"/>
  <c r="G52" i="11" l="1"/>
  <c r="E53" i="11"/>
  <c r="D53" i="11"/>
  <c r="C53" i="11"/>
  <c r="A53" i="11"/>
  <c r="B54" i="11"/>
  <c r="F53" i="11" l="1"/>
  <c r="G53" i="11"/>
  <c r="A54" i="11"/>
  <c r="B55" i="11"/>
  <c r="E54" i="11"/>
  <c r="D54" i="11"/>
  <c r="F54" i="11" s="1"/>
  <c r="C54" i="11"/>
  <c r="G54" i="11" s="1"/>
  <c r="B56" i="11" l="1"/>
  <c r="A55" i="11"/>
  <c r="E55" i="11"/>
  <c r="D55" i="11"/>
  <c r="F55" i="11" s="1"/>
  <c r="C55" i="11"/>
  <c r="G55" i="11" s="1"/>
  <c r="B57" i="11" l="1"/>
  <c r="A56" i="11"/>
  <c r="E56" i="11"/>
  <c r="D56" i="11"/>
  <c r="F56" i="11" s="1"/>
  <c r="C56" i="11"/>
  <c r="G56" i="11" s="1"/>
  <c r="C57" i="11" l="1"/>
  <c r="B58" i="11"/>
  <c r="A57" i="11"/>
  <c r="E57" i="11"/>
  <c r="G57" i="11" s="1"/>
  <c r="D57" i="11"/>
  <c r="F57" i="11" s="1"/>
  <c r="D58" i="11" l="1"/>
  <c r="C58" i="11"/>
  <c r="B59" i="11"/>
  <c r="A58" i="11"/>
  <c r="E58" i="11"/>
  <c r="G58" i="11" s="1"/>
  <c r="F58" i="11" l="1"/>
  <c r="E59" i="11"/>
  <c r="G59" i="11" s="1"/>
  <c r="D59" i="11"/>
  <c r="F59" i="11" s="1"/>
  <c r="C59" i="11"/>
  <c r="B60" i="11"/>
  <c r="A59" i="11"/>
  <c r="E60" i="11" l="1"/>
  <c r="D60" i="11"/>
  <c r="F60" i="11" s="1"/>
  <c r="C60" i="11"/>
  <c r="B61" i="11"/>
  <c r="G60" i="11"/>
  <c r="A60" i="11"/>
  <c r="E61" i="11" l="1"/>
  <c r="D61" i="11"/>
  <c r="C61" i="11"/>
  <c r="A61" i="11"/>
  <c r="B62" i="11"/>
  <c r="G61" i="11" l="1"/>
  <c r="C62" i="11" s="1"/>
  <c r="G62" i="11" s="1"/>
  <c r="F61" i="11"/>
  <c r="E62" i="11"/>
  <c r="D62" i="11"/>
  <c r="F62" i="11" s="1"/>
  <c r="B63" i="11"/>
  <c r="A62" i="11"/>
  <c r="B64" i="11" l="1"/>
  <c r="A63" i="11"/>
  <c r="E63" i="11"/>
  <c r="D63" i="11"/>
  <c r="F63" i="11" s="1"/>
  <c r="C63" i="11"/>
  <c r="G63" i="11" l="1"/>
  <c r="B65" i="11"/>
  <c r="A64" i="11"/>
  <c r="D64" i="11"/>
  <c r="C64" i="11"/>
  <c r="E64" i="11"/>
  <c r="F64" i="11" l="1"/>
  <c r="G64" i="11"/>
  <c r="C65" i="11" s="1"/>
  <c r="B66" i="11"/>
  <c r="A65" i="11"/>
  <c r="E65" i="11"/>
  <c r="D65" i="11"/>
  <c r="F65" i="11" s="1"/>
  <c r="G65" i="11" l="1"/>
  <c r="D66" i="11"/>
  <c r="C66" i="11"/>
  <c r="B67" i="11"/>
  <c r="A66" i="11"/>
  <c r="E66" i="11"/>
  <c r="G66" i="11" s="1"/>
  <c r="F66" i="11" l="1"/>
  <c r="E67" i="11"/>
  <c r="D67" i="11"/>
  <c r="F67" i="11" s="1"/>
  <c r="C67" i="11"/>
  <c r="G67" i="11" s="1"/>
  <c r="B68" i="11"/>
  <c r="A67" i="11"/>
  <c r="E68" i="11" l="1"/>
  <c r="D68" i="11"/>
  <c r="F68" i="11" s="1"/>
  <c r="C68" i="11"/>
  <c r="B69" i="11"/>
  <c r="A68" i="11"/>
  <c r="G68" i="11"/>
  <c r="E69" i="11" l="1"/>
  <c r="D69" i="11"/>
  <c r="F69" i="11" s="1"/>
  <c r="C69" i="11"/>
  <c r="G69" i="11" s="1"/>
  <c r="B70" i="11"/>
  <c r="A69" i="11"/>
  <c r="E70" i="11" l="1"/>
  <c r="D70" i="11"/>
  <c r="F70" i="11" s="1"/>
  <c r="C70" i="11"/>
  <c r="G70" i="11" s="1"/>
  <c r="B71" i="11"/>
  <c r="A70" i="11"/>
  <c r="B72" i="11" l="1"/>
  <c r="A71" i="11"/>
  <c r="E71" i="11"/>
  <c r="D71" i="11"/>
  <c r="C71" i="11"/>
  <c r="G71" i="11" s="1"/>
  <c r="F71" i="11" l="1"/>
  <c r="B73" i="11"/>
  <c r="A72" i="11"/>
  <c r="E72" i="11"/>
  <c r="D72" i="11"/>
  <c r="F72" i="11" s="1"/>
  <c r="C72" i="11"/>
  <c r="G72" i="11" s="1"/>
  <c r="C73" i="11" l="1"/>
  <c r="B74" i="11"/>
  <c r="A73" i="11"/>
  <c r="E73" i="11"/>
  <c r="G73" i="11" s="1"/>
  <c r="D73" i="11"/>
  <c r="F73" i="11" l="1"/>
  <c r="D74" i="11"/>
  <c r="C74" i="11"/>
  <c r="B75" i="11"/>
  <c r="A74" i="11"/>
  <c r="E74" i="11"/>
  <c r="F74" i="11" s="1"/>
  <c r="G74" i="11" l="1"/>
  <c r="E75" i="11"/>
  <c r="D75" i="11"/>
  <c r="C75" i="11"/>
  <c r="B76" i="11"/>
  <c r="A75" i="11"/>
  <c r="G75" i="11"/>
  <c r="F75" i="11"/>
  <c r="F76" i="11" l="1"/>
  <c r="E76" i="11"/>
  <c r="D76" i="11"/>
  <c r="C76" i="11"/>
  <c r="B77" i="11"/>
  <c r="A76" i="11"/>
  <c r="G76" i="11"/>
  <c r="G77" i="11" l="1"/>
  <c r="F77" i="11"/>
  <c r="E77" i="11"/>
  <c r="D77" i="11"/>
  <c r="C77" i="11"/>
  <c r="B78" i="11"/>
  <c r="A77" i="11"/>
  <c r="G78" i="11" l="1"/>
  <c r="F78" i="11"/>
  <c r="E78" i="11"/>
  <c r="D78" i="11"/>
  <c r="C78" i="11"/>
  <c r="B79" i="11"/>
  <c r="A78" i="11"/>
  <c r="B80" i="11" l="1"/>
  <c r="A79" i="11"/>
  <c r="G79" i="11"/>
  <c r="F79" i="11"/>
  <c r="E79" i="11"/>
  <c r="D79" i="11"/>
  <c r="C79" i="11"/>
  <c r="B81" i="11" l="1"/>
  <c r="A80" i="11"/>
  <c r="G80" i="11"/>
  <c r="F80" i="11"/>
  <c r="E80" i="11"/>
  <c r="D80" i="11"/>
  <c r="C80" i="11"/>
  <c r="C81" i="11" l="1"/>
  <c r="B82" i="11"/>
  <c r="A81" i="11"/>
  <c r="G81" i="11"/>
  <c r="F81" i="11"/>
  <c r="E81" i="11"/>
  <c r="D81" i="11"/>
  <c r="D82" i="11" l="1"/>
  <c r="C82" i="11"/>
  <c r="B83" i="11"/>
  <c r="A82" i="11"/>
  <c r="G82" i="11"/>
  <c r="F82" i="11"/>
  <c r="E82" i="11"/>
  <c r="E83" i="11" l="1"/>
  <c r="D83" i="11"/>
  <c r="C83" i="11"/>
  <c r="B84" i="11"/>
  <c r="A83" i="11"/>
  <c r="G83" i="11"/>
  <c r="F83" i="11"/>
  <c r="F84" i="11" l="1"/>
  <c r="E84" i="11"/>
  <c r="D84" i="11"/>
  <c r="C84" i="11"/>
  <c r="B85" i="11"/>
  <c r="A84" i="11"/>
  <c r="G84" i="11"/>
  <c r="G85" i="11" l="1"/>
  <c r="F85" i="11"/>
  <c r="E85" i="11"/>
  <c r="D85" i="11"/>
  <c r="C85" i="11"/>
  <c r="B86" i="11"/>
  <c r="A85" i="11"/>
  <c r="G86" i="11" l="1"/>
  <c r="F86" i="11"/>
  <c r="E86" i="11"/>
  <c r="D86" i="11"/>
  <c r="C86" i="11"/>
  <c r="B87" i="11"/>
  <c r="A86" i="11"/>
  <c r="B88" i="11" l="1"/>
  <c r="A87" i="11"/>
  <c r="G87" i="11"/>
  <c r="F87" i="11"/>
  <c r="E87" i="11"/>
  <c r="D87" i="11"/>
  <c r="C87" i="11"/>
  <c r="B89" i="11" l="1"/>
  <c r="A88" i="11"/>
  <c r="G88" i="11"/>
  <c r="F88" i="11"/>
  <c r="E88" i="11"/>
  <c r="D88" i="11"/>
  <c r="C88" i="11"/>
  <c r="C89" i="11" l="1"/>
  <c r="B90" i="11"/>
  <c r="A89" i="11"/>
  <c r="G89" i="11"/>
  <c r="F89" i="11"/>
  <c r="E89" i="11"/>
  <c r="D89" i="11"/>
  <c r="D90" i="11" l="1"/>
  <c r="C90" i="11"/>
  <c r="B91" i="11"/>
  <c r="A90" i="11"/>
  <c r="G90" i="11"/>
  <c r="F90" i="11"/>
  <c r="E90" i="11"/>
  <c r="E91" i="11" l="1"/>
  <c r="D91" i="11"/>
  <c r="C91" i="11"/>
  <c r="B92" i="11"/>
  <c r="A91" i="11"/>
  <c r="G91" i="11"/>
  <c r="F91" i="11"/>
  <c r="F92" i="11" l="1"/>
  <c r="E92" i="11"/>
  <c r="D92" i="11"/>
  <c r="C92" i="11"/>
  <c r="B93" i="11"/>
  <c r="A92" i="11"/>
  <c r="G92" i="11"/>
  <c r="G93" i="11" l="1"/>
  <c r="F93" i="11"/>
  <c r="E93" i="11"/>
  <c r="D93" i="11"/>
  <c r="C93" i="11"/>
  <c r="B94" i="11"/>
  <c r="A93" i="11"/>
  <c r="G94" i="11" l="1"/>
  <c r="F94" i="11"/>
  <c r="E94" i="11"/>
  <c r="D94" i="11"/>
  <c r="C94" i="11"/>
  <c r="B95" i="11"/>
  <c r="A94" i="11"/>
  <c r="B96" i="11" l="1"/>
  <c r="A95" i="11"/>
  <c r="G95" i="11"/>
  <c r="F95" i="11"/>
  <c r="E95" i="11"/>
  <c r="D95" i="11"/>
  <c r="C95" i="11"/>
  <c r="B97" i="11" l="1"/>
  <c r="A96" i="11"/>
  <c r="G96" i="11"/>
  <c r="F96" i="11"/>
  <c r="E96" i="11"/>
  <c r="D96" i="11"/>
  <c r="C96" i="11"/>
  <c r="C97" i="11" l="1"/>
  <c r="B98" i="11"/>
  <c r="A97" i="11"/>
  <c r="G97" i="11"/>
  <c r="F97" i="11"/>
  <c r="E97" i="11"/>
  <c r="D97" i="11"/>
  <c r="D98" i="11" l="1"/>
  <c r="C98" i="11"/>
  <c r="B99" i="11"/>
  <c r="A98" i="11"/>
  <c r="G98" i="11"/>
  <c r="F98" i="11"/>
  <c r="E98" i="11"/>
  <c r="E99" i="11" l="1"/>
  <c r="D99" i="11"/>
  <c r="C99" i="11"/>
  <c r="B100" i="11"/>
  <c r="A99" i="11"/>
  <c r="G99" i="11"/>
  <c r="F99" i="11"/>
  <c r="F100" i="11" l="1"/>
  <c r="E100" i="11"/>
  <c r="D100" i="11"/>
  <c r="C100" i="11"/>
  <c r="B101" i="11"/>
  <c r="A100" i="11"/>
  <c r="G100" i="11"/>
  <c r="G101" i="11" l="1"/>
  <c r="F101" i="11"/>
  <c r="E101" i="11"/>
  <c r="D101" i="11"/>
  <c r="C101" i="11"/>
  <c r="B102" i="11"/>
  <c r="A101" i="11"/>
  <c r="G102" i="11" l="1"/>
  <c r="F102" i="11"/>
  <c r="E102" i="11"/>
  <c r="D102" i="11"/>
  <c r="C102" i="11"/>
  <c r="B103" i="11"/>
  <c r="A102" i="11"/>
  <c r="B104" i="11" l="1"/>
  <c r="A103" i="11"/>
  <c r="G103" i="11"/>
  <c r="F103" i="11"/>
  <c r="E103" i="11"/>
  <c r="D103" i="11"/>
  <c r="C103" i="11"/>
  <c r="B105" i="11" l="1"/>
  <c r="A104" i="11"/>
  <c r="G104" i="11"/>
  <c r="F104" i="11"/>
  <c r="E104" i="11"/>
  <c r="D104" i="11"/>
  <c r="C104" i="11"/>
  <c r="C105" i="11" l="1"/>
  <c r="B106" i="11"/>
  <c r="A105" i="11"/>
  <c r="G105" i="11"/>
  <c r="F105" i="11"/>
  <c r="E105" i="11"/>
  <c r="D105" i="11"/>
  <c r="D106" i="11" l="1"/>
  <c r="C106" i="11"/>
  <c r="B107" i="11"/>
  <c r="A106" i="11"/>
  <c r="G106" i="11"/>
  <c r="F106" i="11"/>
  <c r="E106" i="11"/>
  <c r="E107" i="11" l="1"/>
  <c r="D107" i="11"/>
  <c r="C107" i="11"/>
  <c r="B108" i="11"/>
  <c r="A107" i="11"/>
  <c r="G107" i="11"/>
  <c r="F107" i="11"/>
  <c r="F108" i="11" l="1"/>
  <c r="E108" i="11"/>
  <c r="D108" i="11"/>
  <c r="C108" i="11"/>
  <c r="B109" i="11"/>
  <c r="A108" i="11"/>
  <c r="G108" i="11"/>
  <c r="G109" i="11" l="1"/>
  <c r="F109" i="11"/>
  <c r="E109" i="11"/>
  <c r="D109" i="11"/>
  <c r="C109" i="11"/>
  <c r="B110" i="11"/>
  <c r="A109" i="11"/>
  <c r="F110" i="11" l="1"/>
  <c r="B111" i="11"/>
  <c r="G110" i="11"/>
  <c r="E110" i="11"/>
  <c r="D110" i="11"/>
  <c r="C110" i="11"/>
  <c r="A110" i="11"/>
  <c r="B112" i="11" l="1"/>
  <c r="A111" i="11"/>
  <c r="G111" i="11"/>
  <c r="C111" i="11"/>
  <c r="F111" i="11"/>
  <c r="E111" i="11"/>
  <c r="D111" i="11"/>
  <c r="B113" i="11" l="1"/>
  <c r="A112" i="11"/>
  <c r="G112" i="11"/>
  <c r="F112" i="11"/>
  <c r="E112" i="11"/>
  <c r="D112" i="11"/>
  <c r="C112" i="11"/>
  <c r="C113" i="11" l="1"/>
  <c r="B114" i="11"/>
  <c r="A113" i="11"/>
  <c r="G113" i="11"/>
  <c r="F113" i="11"/>
  <c r="E113" i="11"/>
  <c r="D113" i="11"/>
  <c r="D114" i="11" l="1"/>
  <c r="C114" i="11"/>
  <c r="G114" i="11"/>
  <c r="F114" i="11"/>
  <c r="E114" i="11"/>
  <c r="A114" i="11"/>
  <c r="B115" i="11"/>
  <c r="E115" i="11" l="1"/>
  <c r="D115" i="11"/>
  <c r="C115" i="11"/>
  <c r="B116" i="11"/>
  <c r="G115" i="11"/>
  <c r="F115" i="11"/>
  <c r="A115" i="11"/>
  <c r="F116" i="11" l="1"/>
  <c r="E116" i="11"/>
  <c r="D116" i="11"/>
  <c r="G116" i="11"/>
  <c r="C116" i="11"/>
  <c r="A116" i="11"/>
  <c r="B117" i="11"/>
  <c r="G117" i="11" l="1"/>
  <c r="F117" i="11"/>
  <c r="E117" i="11"/>
  <c r="B118" i="11"/>
  <c r="D117" i="11"/>
  <c r="C117" i="11"/>
  <c r="A117" i="11"/>
  <c r="G118" i="11" l="1"/>
  <c r="F118" i="11"/>
  <c r="D118" i="11"/>
  <c r="C118" i="11"/>
  <c r="A118" i="11"/>
  <c r="B119" i="11"/>
  <c r="E118" i="11"/>
  <c r="B120" i="11" l="1"/>
  <c r="A119" i="11"/>
  <c r="G119" i="11"/>
  <c r="F119" i="11"/>
  <c r="E119" i="11"/>
  <c r="D119" i="11"/>
  <c r="C119" i="11"/>
  <c r="B121" i="11" l="1"/>
  <c r="A120" i="11"/>
  <c r="D120" i="11"/>
  <c r="C120" i="11"/>
  <c r="G120" i="11"/>
  <c r="F120" i="11"/>
  <c r="E120" i="11"/>
  <c r="C121" i="11" l="1"/>
  <c r="B122" i="11"/>
  <c r="A121" i="11"/>
  <c r="G121" i="11"/>
  <c r="F121" i="11"/>
  <c r="E121" i="11"/>
  <c r="D121" i="11"/>
  <c r="D122" i="11" l="1"/>
  <c r="C122" i="11"/>
  <c r="A122" i="11"/>
  <c r="B123" i="11"/>
  <c r="G122" i="11"/>
  <c r="F122" i="11"/>
  <c r="E122" i="11"/>
  <c r="E123" i="11" l="1"/>
  <c r="D123" i="11"/>
  <c r="C123" i="11"/>
  <c r="G123" i="11"/>
  <c r="F123" i="11"/>
  <c r="A123" i="11"/>
  <c r="B124" i="11"/>
  <c r="F124" i="11" l="1"/>
  <c r="E124" i="11"/>
  <c r="D124" i="11"/>
  <c r="C124" i="11"/>
  <c r="A124" i="11"/>
  <c r="B125" i="11"/>
  <c r="G124" i="11"/>
  <c r="G125" i="11" l="1"/>
  <c r="F125" i="11"/>
  <c r="E125" i="11"/>
  <c r="D125" i="11"/>
  <c r="B126" i="11"/>
  <c r="C125" i="11"/>
  <c r="A125" i="11"/>
  <c r="G126" i="11" l="1"/>
  <c r="F126" i="11"/>
  <c r="E126" i="11"/>
  <c r="C126" i="11"/>
  <c r="A126" i="11"/>
  <c r="B127" i="11"/>
  <c r="D126" i="11"/>
  <c r="B128" i="11" l="1"/>
  <c r="A127" i="11"/>
  <c r="G127" i="11"/>
  <c r="F127" i="11"/>
  <c r="E127" i="11"/>
  <c r="D127" i="11"/>
  <c r="C127" i="11"/>
  <c r="B129" i="11" l="1"/>
  <c r="A128" i="11"/>
  <c r="G128" i="11"/>
  <c r="E128" i="11"/>
  <c r="D128" i="11"/>
  <c r="C128" i="11"/>
  <c r="F128" i="11"/>
  <c r="C129" i="11" l="1"/>
  <c r="B130" i="11"/>
  <c r="A129" i="11"/>
  <c r="G129" i="11"/>
  <c r="F129" i="11"/>
  <c r="E129" i="11"/>
  <c r="D129" i="11"/>
  <c r="D130" i="11" l="1"/>
  <c r="C130" i="11"/>
  <c r="B131" i="11"/>
  <c r="A130" i="11"/>
  <c r="G130" i="11"/>
  <c r="F130" i="11"/>
  <c r="E130" i="11"/>
  <c r="E131" i="11" l="1"/>
  <c r="D131" i="11"/>
  <c r="C131" i="11"/>
  <c r="B132" i="11"/>
  <c r="G131" i="11"/>
  <c r="F131" i="11"/>
  <c r="A131" i="11"/>
  <c r="F132" i="11" l="1"/>
  <c r="E132" i="11"/>
  <c r="D132" i="11"/>
  <c r="C132" i="11"/>
  <c r="B133" i="11"/>
  <c r="G132" i="11"/>
  <c r="A132" i="11"/>
  <c r="G133" i="11" l="1"/>
  <c r="F133" i="11"/>
  <c r="E133" i="11"/>
  <c r="D133" i="11"/>
  <c r="A133" i="11"/>
  <c r="B134" i="11"/>
  <c r="C133" i="11"/>
  <c r="G134" i="11" l="1"/>
  <c r="F134" i="11"/>
  <c r="E134" i="11"/>
  <c r="B135" i="11"/>
  <c r="D134" i="11"/>
  <c r="C134" i="11"/>
  <c r="A134" i="11"/>
  <c r="B136" i="11" l="1"/>
  <c r="A135" i="11"/>
  <c r="G135" i="11"/>
  <c r="F135" i="11"/>
  <c r="D135" i="11"/>
  <c r="C135" i="11"/>
  <c r="E135" i="11"/>
  <c r="B137" i="11" l="1"/>
  <c r="A136" i="11"/>
  <c r="G136" i="11"/>
  <c r="F136" i="11"/>
  <c r="E136" i="11"/>
  <c r="D136" i="11"/>
  <c r="C136" i="11"/>
  <c r="C137" i="11" l="1"/>
  <c r="B138" i="11"/>
  <c r="A137" i="11"/>
  <c r="F137" i="11"/>
  <c r="E137" i="11"/>
  <c r="D137" i="11"/>
  <c r="G137" i="11"/>
  <c r="D138" i="11" l="1"/>
  <c r="C138" i="11"/>
  <c r="B139" i="11"/>
  <c r="A138" i="11"/>
  <c r="G138" i="11"/>
  <c r="F138" i="11"/>
  <c r="E138" i="11"/>
  <c r="E139" i="11" l="1"/>
  <c r="D139" i="11"/>
  <c r="C139" i="11"/>
  <c r="G139" i="11"/>
  <c r="F139" i="11"/>
  <c r="A139" i="11"/>
  <c r="B140" i="11"/>
  <c r="F140" i="11" l="1"/>
  <c r="E140" i="11"/>
  <c r="D140" i="11"/>
  <c r="C140" i="11"/>
  <c r="A140" i="11"/>
  <c r="B141" i="11"/>
  <c r="G140" i="11"/>
  <c r="G141" i="11" l="1"/>
  <c r="F141" i="11"/>
  <c r="E141" i="11"/>
  <c r="D141" i="11"/>
  <c r="C141" i="11"/>
  <c r="B142" i="11"/>
  <c r="A141" i="11"/>
  <c r="G142" i="11" l="1"/>
  <c r="F142" i="11"/>
  <c r="E142" i="11"/>
  <c r="D142" i="11"/>
  <c r="B143" i="11"/>
  <c r="C142" i="11"/>
  <c r="A142" i="11"/>
  <c r="B144" i="11" l="1"/>
  <c r="A143" i="11"/>
  <c r="G143" i="11"/>
  <c r="F143" i="11"/>
  <c r="E143" i="11"/>
  <c r="D143" i="11"/>
  <c r="C143" i="11"/>
  <c r="B145" i="11" l="1"/>
  <c r="A144" i="11"/>
  <c r="G144" i="11"/>
  <c r="F144" i="11"/>
  <c r="E144" i="11"/>
  <c r="D144" i="11"/>
  <c r="C144" i="11"/>
  <c r="C145" i="11" l="1"/>
  <c r="B146" i="11"/>
  <c r="A145" i="11"/>
  <c r="G145" i="11"/>
  <c r="F145" i="11"/>
  <c r="E145" i="11"/>
  <c r="D145" i="11"/>
  <c r="D146" i="11" l="1"/>
  <c r="C146" i="11"/>
  <c r="B147" i="11"/>
  <c r="A146" i="11"/>
  <c r="G146" i="11"/>
  <c r="F146" i="11"/>
  <c r="E146" i="11"/>
  <c r="E147" i="11" l="1"/>
  <c r="D147" i="11"/>
  <c r="C147" i="11"/>
  <c r="B148" i="11"/>
  <c r="A147" i="11"/>
  <c r="G147" i="11"/>
  <c r="F147" i="11"/>
  <c r="F148" i="11" l="1"/>
  <c r="E148" i="11"/>
  <c r="D148" i="11"/>
  <c r="C148" i="11"/>
  <c r="G148" i="11"/>
  <c r="A148" i="11"/>
  <c r="B149" i="11"/>
  <c r="G149" i="11" l="1"/>
  <c r="F149" i="11"/>
  <c r="E149" i="11"/>
  <c r="D149" i="11"/>
  <c r="C149" i="11"/>
  <c r="A149" i="11"/>
  <c r="B150" i="11"/>
  <c r="G150" i="11" l="1"/>
  <c r="F150" i="11"/>
  <c r="E150" i="11"/>
  <c r="D150" i="11"/>
  <c r="B151" i="11"/>
  <c r="C150" i="11"/>
  <c r="A150" i="11"/>
  <c r="B152" i="11" l="1"/>
  <c r="A151" i="11"/>
  <c r="G151" i="11"/>
  <c r="F151" i="11"/>
  <c r="E151" i="11"/>
  <c r="D151" i="11"/>
  <c r="C151" i="11"/>
  <c r="B153" i="11" l="1"/>
  <c r="A152" i="11"/>
  <c r="G152" i="11"/>
  <c r="F152" i="11"/>
  <c r="C152" i="11"/>
  <c r="E152" i="11"/>
  <c r="D152" i="11"/>
  <c r="C153" i="11" l="1"/>
  <c r="B154" i="11"/>
  <c r="A153" i="11"/>
  <c r="G153" i="11"/>
  <c r="F153" i="11"/>
  <c r="E153" i="11"/>
  <c r="D153" i="11"/>
  <c r="D154" i="11" l="1"/>
  <c r="C154" i="11"/>
  <c r="B155" i="11"/>
  <c r="A154" i="11"/>
  <c r="G154" i="11"/>
  <c r="F154" i="11"/>
  <c r="E154" i="11"/>
  <c r="E155" i="11" l="1"/>
  <c r="D155" i="11"/>
  <c r="C155" i="11"/>
  <c r="B156" i="11"/>
  <c r="A155" i="11"/>
  <c r="G155" i="11"/>
  <c r="F155" i="11"/>
  <c r="F156" i="11" l="1"/>
  <c r="E156" i="11"/>
  <c r="D156" i="11"/>
  <c r="C156" i="11"/>
  <c r="B157" i="11"/>
  <c r="G156" i="11"/>
  <c r="A156" i="11"/>
  <c r="G157" i="11" l="1"/>
  <c r="F157" i="11"/>
  <c r="E157" i="11"/>
  <c r="D157" i="11"/>
  <c r="C157" i="11"/>
  <c r="B158" i="11"/>
  <c r="A157" i="11"/>
  <c r="G158" i="11" l="1"/>
  <c r="F158" i="11"/>
  <c r="E158" i="11"/>
  <c r="D158" i="11"/>
  <c r="A158" i="11"/>
  <c r="B159" i="11"/>
  <c r="C158" i="11"/>
  <c r="B160" i="11" l="1"/>
  <c r="A159" i="11"/>
  <c r="G159" i="11"/>
  <c r="F159" i="11"/>
  <c r="E159" i="11"/>
  <c r="D159" i="11"/>
  <c r="C159" i="11"/>
  <c r="B161" i="11" l="1"/>
  <c r="A160" i="11"/>
  <c r="G160" i="11"/>
  <c r="F160" i="11"/>
  <c r="E160" i="11"/>
  <c r="D160" i="11"/>
  <c r="C160" i="11"/>
  <c r="C161" i="11" l="1"/>
  <c r="B162" i="11"/>
  <c r="A161" i="11"/>
  <c r="G161" i="11"/>
  <c r="D161" i="11"/>
  <c r="F161" i="11"/>
  <c r="E161" i="11"/>
  <c r="D162" i="11" l="1"/>
  <c r="C162" i="11"/>
  <c r="B163" i="11"/>
  <c r="A162" i="11"/>
  <c r="G162" i="11"/>
  <c r="F162" i="11"/>
  <c r="E162" i="11"/>
  <c r="E163" i="11" l="1"/>
  <c r="D163" i="11"/>
  <c r="C163" i="11"/>
  <c r="B164" i="11"/>
  <c r="A163" i="11"/>
  <c r="G163" i="11"/>
  <c r="F163" i="11"/>
  <c r="F164" i="11" l="1"/>
  <c r="E164" i="11"/>
  <c r="D164" i="11"/>
  <c r="C164" i="11"/>
  <c r="A164" i="11"/>
  <c r="B165" i="11"/>
  <c r="G164" i="11"/>
  <c r="G165" i="11" l="1"/>
  <c r="F165" i="11"/>
  <c r="E165" i="11"/>
  <c r="D165" i="11"/>
  <c r="C165" i="11"/>
  <c r="B166" i="11"/>
  <c r="A165" i="11"/>
  <c r="F166" i="11" l="1"/>
  <c r="B167" i="11"/>
  <c r="G166" i="11"/>
  <c r="E166" i="11"/>
  <c r="D166" i="11"/>
  <c r="C166" i="11"/>
  <c r="A166" i="11"/>
  <c r="G167" i="11" l="1"/>
  <c r="A167" i="11"/>
  <c r="B168" i="11"/>
  <c r="F167" i="11"/>
  <c r="D167" i="11"/>
  <c r="C167" i="11"/>
  <c r="E167" i="11"/>
  <c r="D168" i="11" l="1"/>
  <c r="C168" i="11"/>
  <c r="A168" i="11"/>
  <c r="B169" i="11"/>
  <c r="G168" i="11"/>
  <c r="F168" i="11"/>
  <c r="E168" i="11"/>
  <c r="B170" i="11" l="1"/>
  <c r="A169" i="11"/>
  <c r="F169" i="11"/>
  <c r="E169" i="11"/>
  <c r="D169" i="11"/>
  <c r="C169" i="11"/>
  <c r="G169" i="11"/>
  <c r="G170" i="11" l="1"/>
  <c r="F170" i="11"/>
  <c r="E170" i="11"/>
  <c r="D170" i="11"/>
  <c r="B171" i="11"/>
  <c r="C170" i="11"/>
  <c r="A170" i="11"/>
  <c r="C171" i="11" l="1"/>
  <c r="A171" i="11"/>
  <c r="B172" i="11"/>
  <c r="G171" i="11"/>
  <c r="F171" i="11"/>
  <c r="E171" i="11"/>
  <c r="D171" i="11"/>
  <c r="D172" i="11" l="1"/>
  <c r="C172" i="11"/>
  <c r="A172" i="11"/>
  <c r="B173" i="11"/>
  <c r="G172" i="11"/>
  <c r="F172" i="11"/>
  <c r="E172" i="11"/>
  <c r="E173" i="11" l="1"/>
  <c r="F173" i="11"/>
  <c r="D173" i="11"/>
  <c r="C173" i="11"/>
  <c r="A173" i="11"/>
  <c r="B174" i="11"/>
  <c r="G173" i="11"/>
  <c r="F174" i="11" l="1"/>
  <c r="G174" i="11"/>
  <c r="E174" i="11"/>
  <c r="D174" i="11"/>
  <c r="C174" i="11"/>
  <c r="A174" i="11"/>
  <c r="B175" i="11"/>
  <c r="G175" i="11" l="1"/>
  <c r="A175" i="11"/>
  <c r="B176" i="11"/>
  <c r="F175" i="11"/>
  <c r="E175" i="11"/>
  <c r="D175" i="11"/>
  <c r="C175" i="11"/>
  <c r="C176" i="11" l="1"/>
  <c r="A176" i="11"/>
  <c r="B177" i="11"/>
  <c r="G176" i="11"/>
  <c r="F176" i="11"/>
  <c r="E176" i="11"/>
  <c r="D176" i="11"/>
  <c r="B178" i="11" l="1"/>
  <c r="A177" i="11"/>
  <c r="E177" i="11"/>
  <c r="D177" i="11"/>
  <c r="C177" i="11"/>
  <c r="G177" i="11"/>
  <c r="F177" i="11"/>
  <c r="G178" i="11" l="1"/>
  <c r="F178" i="11"/>
  <c r="E178" i="11"/>
  <c r="D178" i="11"/>
  <c r="C178" i="11"/>
  <c r="B179" i="11"/>
  <c r="A178" i="11"/>
  <c r="C179" i="11" l="1"/>
  <c r="B180" i="11"/>
  <c r="G179" i="11"/>
  <c r="F179" i="11"/>
  <c r="E179" i="11"/>
  <c r="D179" i="11"/>
  <c r="A179" i="11"/>
  <c r="D180" i="11" l="1"/>
  <c r="A180" i="11"/>
  <c r="B181" i="11"/>
  <c r="G180" i="11"/>
  <c r="F180" i="11"/>
  <c r="E180" i="11"/>
  <c r="C180" i="11"/>
  <c r="E181" i="11" l="1"/>
  <c r="D181" i="11"/>
  <c r="C181" i="11"/>
  <c r="A181" i="11"/>
  <c r="B182" i="11"/>
  <c r="F181" i="11"/>
  <c r="G181" i="11"/>
  <c r="F182" i="11" l="1"/>
  <c r="G182" i="11"/>
  <c r="E182" i="11"/>
  <c r="D182" i="11"/>
  <c r="C182" i="11"/>
  <c r="B183" i="11"/>
  <c r="A182" i="11"/>
  <c r="G183" i="11" l="1"/>
  <c r="B184" i="11"/>
  <c r="F183" i="11"/>
  <c r="E183" i="11"/>
  <c r="D183" i="11"/>
  <c r="C183" i="11"/>
  <c r="A183" i="11"/>
  <c r="A184" i="11" l="1"/>
  <c r="B185" i="11"/>
  <c r="G184" i="11"/>
  <c r="F184" i="11"/>
  <c r="E184" i="11"/>
  <c r="D184" i="11"/>
  <c r="C184" i="11"/>
  <c r="B186" i="11" l="1"/>
  <c r="A185" i="11"/>
  <c r="D185" i="11"/>
  <c r="C185" i="11"/>
  <c r="G185" i="11"/>
  <c r="F185" i="11"/>
  <c r="E185" i="11"/>
  <c r="F186" i="11" l="1"/>
  <c r="E186" i="11"/>
  <c r="D186" i="11"/>
  <c r="C186" i="11"/>
  <c r="A186" i="11"/>
  <c r="B187" i="11"/>
  <c r="G186" i="11"/>
  <c r="C187" i="11" l="1"/>
  <c r="G187" i="11"/>
  <c r="F187" i="11"/>
  <c r="E187" i="11"/>
  <c r="D187" i="11"/>
  <c r="B188" i="11"/>
  <c r="A187" i="11"/>
  <c r="D188" i="11" l="1"/>
  <c r="A188" i="11"/>
  <c r="B189" i="11"/>
  <c r="G188" i="11"/>
  <c r="F188" i="11"/>
  <c r="C188" i="11"/>
  <c r="E188" i="11"/>
  <c r="E189" i="11" l="1"/>
  <c r="C189" i="11"/>
  <c r="A189" i="11"/>
  <c r="B190" i="11"/>
  <c r="G189" i="11"/>
  <c r="F189" i="11"/>
  <c r="D189" i="11"/>
  <c r="F190" i="11" l="1"/>
  <c r="E190" i="11"/>
  <c r="D190" i="11"/>
  <c r="C190" i="11"/>
  <c r="A190" i="11"/>
  <c r="B191" i="11"/>
  <c r="G190" i="11"/>
  <c r="G191" i="11" l="1"/>
  <c r="B192" i="11"/>
  <c r="F191" i="11"/>
  <c r="E191" i="11"/>
  <c r="D191" i="11"/>
  <c r="C191" i="11"/>
  <c r="A191" i="11"/>
  <c r="B193" i="11" l="1"/>
  <c r="A192" i="11"/>
  <c r="G192" i="11"/>
  <c r="F192" i="11"/>
  <c r="C192" i="11"/>
  <c r="E192" i="11"/>
  <c r="D192" i="11"/>
  <c r="B194" i="11" l="1"/>
  <c r="A193" i="11"/>
  <c r="G193" i="11"/>
  <c r="F193" i="11"/>
  <c r="E193" i="11"/>
  <c r="D193" i="11"/>
  <c r="C193" i="11"/>
  <c r="C194" i="11" l="1"/>
  <c r="B195" i="11"/>
  <c r="A194" i="11"/>
  <c r="G194" i="11"/>
  <c r="F194" i="11"/>
  <c r="E194" i="11"/>
  <c r="D194" i="11"/>
  <c r="D195" i="11" l="1"/>
  <c r="C195" i="11"/>
  <c r="B196" i="11"/>
  <c r="A195" i="11"/>
  <c r="G195" i="11"/>
  <c r="F195" i="11"/>
  <c r="E195" i="11"/>
  <c r="E196" i="11" l="1"/>
  <c r="D196" i="11"/>
  <c r="C196" i="11"/>
  <c r="A196" i="11"/>
  <c r="B197" i="11"/>
  <c r="G196" i="11"/>
  <c r="F196" i="11"/>
  <c r="F197" i="11" l="1"/>
  <c r="E197" i="11"/>
  <c r="D197" i="11"/>
  <c r="C197" i="11"/>
  <c r="B198" i="11"/>
  <c r="G197" i="11"/>
  <c r="A197" i="11"/>
  <c r="G198" i="11" l="1"/>
  <c r="F198" i="11"/>
  <c r="E198" i="11"/>
  <c r="D198" i="11"/>
  <c r="C198" i="11"/>
  <c r="A198" i="11"/>
  <c r="B199" i="11"/>
  <c r="G199" i="11" l="1"/>
  <c r="F199" i="11"/>
  <c r="E199" i="11"/>
  <c r="B200" i="11"/>
  <c r="D199" i="11"/>
  <c r="C199" i="11"/>
  <c r="A199" i="11"/>
  <c r="B201" i="11" l="1"/>
  <c r="A200" i="11"/>
  <c r="G200" i="11"/>
  <c r="F200" i="11"/>
  <c r="E200" i="11"/>
  <c r="D200" i="11"/>
  <c r="C200" i="11"/>
  <c r="B202" i="11" l="1"/>
  <c r="A201" i="11"/>
  <c r="G201" i="11"/>
  <c r="F201" i="11"/>
  <c r="E201" i="11"/>
  <c r="D201" i="11"/>
  <c r="C201" i="11"/>
  <c r="C202" i="11" l="1"/>
  <c r="B203" i="11"/>
  <c r="A202" i="11"/>
  <c r="G202" i="11"/>
  <c r="F202" i="11"/>
  <c r="E202" i="11"/>
  <c r="D202" i="11"/>
  <c r="D203" i="11" l="1"/>
  <c r="C203" i="11"/>
  <c r="B204" i="11"/>
  <c r="A203" i="11"/>
  <c r="F203" i="11"/>
  <c r="E203" i="11"/>
  <c r="G203" i="11"/>
  <c r="E204" i="11" l="1"/>
  <c r="D204" i="11"/>
  <c r="C204" i="11"/>
  <c r="B205" i="11"/>
  <c r="G204" i="11"/>
  <c r="F204" i="11"/>
  <c r="A204" i="11"/>
  <c r="F205" i="11" l="1"/>
  <c r="E205" i="11"/>
  <c r="D205" i="11"/>
  <c r="C205" i="11"/>
  <c r="A205" i="11"/>
  <c r="B206" i="11"/>
  <c r="G205" i="11"/>
  <c r="G206" i="11" l="1"/>
  <c r="F206" i="11"/>
  <c r="E206" i="11"/>
  <c r="D206" i="11"/>
  <c r="B207" i="11"/>
  <c r="C206" i="11"/>
  <c r="A206" i="11"/>
  <c r="G207" i="11" l="1"/>
  <c r="F207" i="11"/>
  <c r="E207" i="11"/>
  <c r="D207" i="11"/>
  <c r="C207" i="11"/>
  <c r="A207" i="11"/>
  <c r="B208" i="11"/>
  <c r="B209" i="11" l="1"/>
  <c r="A208" i="11"/>
  <c r="G208" i="11"/>
  <c r="F208" i="11"/>
  <c r="E208" i="11"/>
  <c r="D208" i="11"/>
  <c r="C208" i="11"/>
  <c r="B210" i="11" l="1"/>
  <c r="A209" i="11"/>
  <c r="G209" i="11"/>
  <c r="F209" i="11"/>
  <c r="E209" i="11"/>
  <c r="D209" i="11"/>
  <c r="C209" i="11"/>
  <c r="C210" i="11" l="1"/>
  <c r="B211" i="11"/>
  <c r="A210" i="11"/>
  <c r="G210" i="11"/>
  <c r="D210" i="11"/>
  <c r="F210" i="11"/>
  <c r="E210" i="11"/>
  <c r="D211" i="11" l="1"/>
  <c r="C211" i="11"/>
  <c r="B212" i="11"/>
  <c r="A211" i="11"/>
  <c r="G211" i="11"/>
  <c r="F211" i="11"/>
  <c r="E211" i="11"/>
  <c r="E212" i="11" l="1"/>
  <c r="D212" i="11"/>
  <c r="C212" i="11"/>
  <c r="A212" i="11"/>
  <c r="B213" i="11"/>
  <c r="G212" i="11"/>
  <c r="F212" i="11"/>
  <c r="F213" i="11" l="1"/>
  <c r="E213" i="11"/>
  <c r="D213" i="11"/>
  <c r="C213" i="11"/>
  <c r="B214" i="11"/>
  <c r="G213" i="11"/>
  <c r="A213" i="11"/>
  <c r="G214" i="11" l="1"/>
  <c r="F214" i="11"/>
  <c r="E214" i="11"/>
  <c r="D214" i="11"/>
  <c r="C214" i="11"/>
  <c r="A214" i="11"/>
  <c r="B215" i="11"/>
  <c r="G215" i="11" l="1"/>
  <c r="F215" i="11"/>
  <c r="E215" i="11"/>
  <c r="B216" i="11"/>
  <c r="D215" i="11"/>
  <c r="C215" i="11"/>
  <c r="A215" i="11"/>
  <c r="B217" i="11" l="1"/>
  <c r="A216" i="11"/>
  <c r="G216" i="11"/>
  <c r="F216" i="11"/>
  <c r="E216" i="11"/>
  <c r="D216" i="11"/>
  <c r="C216" i="11"/>
  <c r="B218" i="11" l="1"/>
  <c r="A217" i="11"/>
  <c r="G217" i="11"/>
  <c r="F217" i="11"/>
  <c r="E217" i="11"/>
  <c r="D217" i="11"/>
  <c r="C217" i="11"/>
  <c r="C218" i="11" l="1"/>
  <c r="B219" i="11"/>
  <c r="A218" i="11"/>
  <c r="G218" i="11"/>
  <c r="F218" i="11"/>
  <c r="E218" i="11"/>
  <c r="D218" i="11"/>
  <c r="D219" i="11" l="1"/>
  <c r="C219" i="11"/>
  <c r="B220" i="11"/>
  <c r="A219" i="11"/>
  <c r="G219" i="11"/>
  <c r="F219" i="11"/>
  <c r="E219" i="11"/>
  <c r="E220" i="11" l="1"/>
  <c r="D220" i="11"/>
  <c r="C220" i="11"/>
  <c r="B221" i="11"/>
  <c r="G220" i="11"/>
  <c r="F220" i="11"/>
  <c r="A220" i="11"/>
  <c r="F221" i="11" l="1"/>
  <c r="E221" i="11"/>
  <c r="D221" i="11"/>
  <c r="C221" i="11"/>
  <c r="A221" i="11"/>
  <c r="G221" i="11"/>
  <c r="B222" i="11"/>
  <c r="G222" i="11" l="1"/>
  <c r="F222" i="11"/>
  <c r="E222" i="11"/>
  <c r="D222" i="11"/>
  <c r="B223" i="11"/>
  <c r="C222" i="11"/>
  <c r="A222" i="11"/>
  <c r="G223" i="11" l="1"/>
  <c r="F223" i="11"/>
  <c r="E223" i="11"/>
  <c r="D223" i="11"/>
  <c r="C223" i="11"/>
  <c r="A223" i="11"/>
  <c r="B224" i="11"/>
  <c r="B225" i="11" l="1"/>
  <c r="A224" i="11"/>
  <c r="G224" i="11"/>
  <c r="F224" i="11"/>
  <c r="E224" i="11"/>
  <c r="D224" i="11"/>
  <c r="C224" i="11"/>
  <c r="B226" i="11" l="1"/>
  <c r="A225" i="11"/>
  <c r="G225" i="11"/>
  <c r="F225" i="11"/>
  <c r="E225" i="11"/>
  <c r="D225" i="11"/>
  <c r="C225" i="11"/>
  <c r="C226" i="11" l="1"/>
  <c r="B227" i="11"/>
  <c r="A226" i="11"/>
  <c r="G226" i="11"/>
  <c r="F226" i="11"/>
  <c r="E226" i="11"/>
  <c r="D226" i="11"/>
  <c r="D227" i="11" l="1"/>
  <c r="C227" i="11"/>
  <c r="B228" i="11"/>
  <c r="A227" i="11"/>
  <c r="G227" i="11"/>
  <c r="F227" i="11"/>
  <c r="E227" i="11"/>
  <c r="E228" i="11" l="1"/>
  <c r="D228" i="11"/>
  <c r="C228" i="11"/>
  <c r="A228" i="11"/>
  <c r="B229" i="11"/>
  <c r="F228" i="11"/>
  <c r="G228" i="11"/>
  <c r="F229" i="11" l="1"/>
  <c r="E229" i="11"/>
  <c r="D229" i="11"/>
  <c r="C229" i="11"/>
  <c r="B230" i="11"/>
  <c r="G229" i="11"/>
  <c r="A229" i="11"/>
  <c r="G230" i="11" l="1"/>
  <c r="F230" i="11"/>
  <c r="E230" i="11"/>
  <c r="D230" i="11"/>
  <c r="C230" i="11"/>
  <c r="A230" i="11"/>
  <c r="B231" i="11"/>
  <c r="G231" i="11" l="1"/>
  <c r="F231" i="11"/>
  <c r="E231" i="11"/>
  <c r="B232" i="11"/>
  <c r="D231" i="11"/>
  <c r="C231" i="11"/>
  <c r="A231" i="11"/>
  <c r="B233" i="11" l="1"/>
  <c r="A232" i="11"/>
  <c r="G232" i="11"/>
  <c r="F232" i="11"/>
  <c r="E232" i="11"/>
  <c r="D232" i="11"/>
  <c r="C232" i="11"/>
  <c r="B234" i="11" l="1"/>
  <c r="A233" i="11"/>
  <c r="G233" i="11"/>
  <c r="F233" i="11"/>
  <c r="E233" i="11"/>
  <c r="D233" i="11"/>
  <c r="C233" i="11"/>
  <c r="C234" i="11" l="1"/>
  <c r="B235" i="11"/>
  <c r="A234" i="11"/>
  <c r="G234" i="11"/>
  <c r="F234" i="11"/>
  <c r="E234" i="11"/>
  <c r="D234" i="11"/>
  <c r="D235" i="11" l="1"/>
  <c r="C235" i="11"/>
  <c r="B236" i="11"/>
  <c r="A235" i="11"/>
  <c r="G235" i="11"/>
  <c r="F235" i="11"/>
  <c r="E235" i="11"/>
  <c r="E236" i="11" l="1"/>
  <c r="D236" i="11"/>
  <c r="C236" i="11"/>
  <c r="B237" i="11"/>
  <c r="G236" i="11"/>
  <c r="F236" i="11"/>
  <c r="A236" i="11"/>
  <c r="F237" i="11" l="1"/>
  <c r="E237" i="11"/>
  <c r="D237" i="11"/>
  <c r="C237" i="11"/>
  <c r="A237" i="11"/>
  <c r="B238" i="11"/>
  <c r="G237" i="11"/>
  <c r="G238" i="11" l="1"/>
  <c r="F238" i="11"/>
  <c r="E238" i="11"/>
  <c r="D238" i="11"/>
  <c r="B239" i="11"/>
  <c r="C238" i="11"/>
  <c r="A238" i="11"/>
  <c r="G239" i="11" l="1"/>
  <c r="F239" i="11"/>
  <c r="E239" i="11"/>
  <c r="D239" i="11"/>
  <c r="C239" i="11"/>
  <c r="A239" i="11"/>
  <c r="B240" i="11"/>
  <c r="C240" i="11" l="1"/>
  <c r="A240" i="11"/>
  <c r="B241" i="11"/>
  <c r="G240" i="11"/>
  <c r="F240" i="11"/>
  <c r="D240" i="11"/>
  <c r="E240" i="11"/>
  <c r="D241" i="11" l="1"/>
  <c r="B242" i="11"/>
  <c r="C241" i="11"/>
  <c r="A241" i="11"/>
  <c r="G241" i="11"/>
  <c r="F241" i="11"/>
  <c r="E241" i="11"/>
  <c r="E242" i="11" l="1"/>
  <c r="G242" i="11"/>
  <c r="F242" i="11"/>
  <c r="D242" i="11"/>
  <c r="C242" i="11"/>
  <c r="A242" i="11"/>
  <c r="B243" i="11"/>
  <c r="G243" i="11" l="1"/>
  <c r="F243" i="11"/>
  <c r="C243" i="11"/>
  <c r="B244" i="11"/>
  <c r="E243" i="11"/>
  <c r="D243" i="11"/>
  <c r="A243" i="11"/>
  <c r="B245" i="11" l="1"/>
  <c r="A244" i="11"/>
  <c r="G244" i="11"/>
  <c r="D244" i="11"/>
  <c r="F244" i="11"/>
  <c r="E244" i="11"/>
  <c r="C244" i="11"/>
  <c r="B246" i="11" l="1"/>
  <c r="A245" i="11"/>
  <c r="E245" i="11"/>
  <c r="G245" i="11"/>
  <c r="F245" i="11"/>
  <c r="D245" i="11"/>
  <c r="C245" i="11"/>
  <c r="C246" i="11" l="1"/>
  <c r="B247" i="11"/>
  <c r="A246" i="11"/>
  <c r="F246" i="11"/>
  <c r="G246" i="11"/>
  <c r="E246" i="11"/>
  <c r="D246" i="11"/>
  <c r="D247" i="11" l="1"/>
  <c r="C247" i="11"/>
  <c r="G247" i="11"/>
  <c r="A247" i="11"/>
  <c r="B248" i="11"/>
  <c r="F247" i="11"/>
  <c r="E247" i="11"/>
  <c r="E248" i="11" l="1"/>
  <c r="D248" i="11"/>
  <c r="C248" i="11"/>
  <c r="B249" i="11"/>
  <c r="G248" i="11"/>
  <c r="F248" i="11"/>
  <c r="A248" i="11"/>
  <c r="F249" i="11" l="1"/>
  <c r="E249" i="11"/>
  <c r="D249" i="11"/>
  <c r="B250" i="11"/>
  <c r="A249" i="11"/>
  <c r="C249" i="11"/>
  <c r="G249" i="11"/>
  <c r="G250" i="11" l="1"/>
  <c r="F250" i="11"/>
  <c r="E250" i="11"/>
  <c r="B251" i="11"/>
  <c r="D250" i="11"/>
  <c r="C250" i="11"/>
  <c r="A250" i="11"/>
  <c r="G251" i="11" l="1"/>
  <c r="F251" i="11"/>
  <c r="C251" i="11"/>
  <c r="E251" i="11"/>
  <c r="D251" i="11"/>
  <c r="A251" i="11"/>
  <c r="B252" i="11"/>
  <c r="B253" i="11" l="1"/>
  <c r="A252" i="11"/>
  <c r="G252" i="11"/>
  <c r="D252" i="11"/>
  <c r="F252" i="11"/>
  <c r="E252" i="11"/>
  <c r="C252" i="11"/>
  <c r="B254" i="11" l="1"/>
  <c r="A253" i="11"/>
  <c r="E253" i="11"/>
  <c r="G253" i="11"/>
  <c r="F253" i="11"/>
  <c r="D253" i="11"/>
  <c r="C253" i="11"/>
  <c r="C254" i="11" l="1"/>
  <c r="B255" i="11"/>
  <c r="A254" i="11"/>
  <c r="F254" i="11"/>
  <c r="G254" i="11"/>
  <c r="E254" i="11"/>
  <c r="D254" i="11"/>
  <c r="D255" i="11" l="1"/>
  <c r="C255" i="11"/>
  <c r="G255" i="11"/>
  <c r="B256" i="11"/>
  <c r="F255" i="11"/>
  <c r="E255" i="11"/>
  <c r="A255" i="11"/>
  <c r="E256" i="11" l="1"/>
  <c r="D256" i="11"/>
  <c r="C256" i="11"/>
  <c r="A256" i="11"/>
  <c r="B257" i="11"/>
  <c r="G256" i="11"/>
  <c r="F256" i="11"/>
  <c r="F257" i="11" l="1"/>
  <c r="E257" i="11"/>
  <c r="D257" i="11"/>
  <c r="B258" i="11"/>
  <c r="A257" i="11"/>
  <c r="G257" i="11"/>
  <c r="C257" i="11"/>
  <c r="G258" i="11" l="1"/>
  <c r="F258" i="11"/>
  <c r="E258" i="11"/>
  <c r="D258" i="11"/>
  <c r="C258" i="11"/>
  <c r="A258" i="11"/>
  <c r="B259" i="11"/>
  <c r="G259" i="11" l="1"/>
  <c r="F259" i="11"/>
  <c r="C259" i="11"/>
  <c r="B260" i="11"/>
  <c r="E259" i="11"/>
  <c r="D259" i="11"/>
  <c r="A259" i="11"/>
  <c r="B261" i="11" l="1"/>
  <c r="A260" i="11"/>
  <c r="G260" i="11"/>
  <c r="D260" i="11"/>
  <c r="F260" i="11"/>
  <c r="E260" i="11"/>
  <c r="C260" i="11"/>
  <c r="B262" i="11" l="1"/>
  <c r="A261" i="11"/>
  <c r="E261" i="11"/>
  <c r="G261" i="11"/>
  <c r="F261" i="11"/>
  <c r="D261" i="11"/>
  <c r="C261" i="11"/>
  <c r="C262" i="11" l="1"/>
  <c r="B263" i="11"/>
  <c r="A262" i="11"/>
  <c r="F262" i="11"/>
  <c r="G262" i="11"/>
  <c r="E262" i="11"/>
  <c r="D262" i="11"/>
  <c r="D263" i="11" l="1"/>
  <c r="C263" i="11"/>
  <c r="G263" i="11"/>
  <c r="A263" i="11"/>
  <c r="B264" i="11"/>
  <c r="F263" i="11"/>
  <c r="E263" i="11"/>
  <c r="E264" i="11" l="1"/>
  <c r="D264" i="11"/>
  <c r="C264" i="11"/>
  <c r="B265" i="11"/>
  <c r="G264" i="11"/>
  <c r="F264" i="11"/>
  <c r="A264" i="11"/>
  <c r="F265" i="11" l="1"/>
  <c r="E265" i="11"/>
  <c r="D265" i="11"/>
  <c r="B266" i="11"/>
  <c r="A265" i="11"/>
  <c r="C265" i="11"/>
  <c r="G265" i="11"/>
  <c r="G266" i="11" l="1"/>
  <c r="F266" i="11"/>
  <c r="E266" i="11"/>
  <c r="B267" i="11"/>
  <c r="D266" i="11"/>
  <c r="C266" i="11"/>
  <c r="A266" i="11"/>
  <c r="G267" i="11" l="1"/>
  <c r="F267" i="11"/>
  <c r="C267" i="11"/>
  <c r="E267" i="11"/>
  <c r="D267" i="11"/>
  <c r="A267" i="11"/>
  <c r="B268" i="11"/>
  <c r="B269" i="11" l="1"/>
  <c r="A268" i="11"/>
  <c r="G268" i="11"/>
  <c r="D268" i="11"/>
  <c r="F268" i="11"/>
  <c r="E268" i="11"/>
  <c r="C268" i="11"/>
  <c r="B270" i="11" l="1"/>
  <c r="A269" i="11"/>
  <c r="E269" i="11"/>
  <c r="G269" i="11"/>
  <c r="F269" i="11"/>
  <c r="D269" i="11"/>
  <c r="C269" i="11"/>
  <c r="C270" i="11" l="1"/>
  <c r="B271" i="11"/>
  <c r="A270" i="11"/>
  <c r="F270" i="11"/>
  <c r="G270" i="11"/>
  <c r="E270" i="11"/>
  <c r="D270" i="11"/>
  <c r="D271" i="11" l="1"/>
  <c r="C271" i="11"/>
  <c r="G271" i="11"/>
  <c r="B272" i="11"/>
  <c r="F271" i="11"/>
  <c r="E271" i="11"/>
  <c r="A271" i="11"/>
  <c r="E272" i="11" l="1"/>
  <c r="D272" i="11"/>
  <c r="C272" i="11"/>
  <c r="A272" i="11"/>
  <c r="B273" i="11"/>
  <c r="G272" i="11"/>
  <c r="F272" i="11"/>
  <c r="F273" i="11" l="1"/>
  <c r="E273" i="11"/>
  <c r="D273" i="11"/>
  <c r="B274" i="11"/>
  <c r="A273" i="11"/>
  <c r="G273" i="11"/>
  <c r="C273" i="11"/>
  <c r="G274" i="11" l="1"/>
  <c r="F274" i="11"/>
  <c r="E274" i="11"/>
  <c r="D274" i="11"/>
  <c r="C274" i="11"/>
  <c r="A274" i="11"/>
  <c r="B275" i="11"/>
  <c r="G275" i="11" l="1"/>
  <c r="F275" i="11"/>
  <c r="C275" i="11"/>
  <c r="B276" i="11"/>
  <c r="E275" i="11"/>
  <c r="A275" i="11"/>
  <c r="D275" i="11"/>
  <c r="B277" i="11" l="1"/>
  <c r="A276" i="11"/>
  <c r="G276" i="11"/>
  <c r="D276" i="11"/>
  <c r="F276" i="11"/>
  <c r="E276" i="11"/>
  <c r="C276" i="11"/>
  <c r="B278" i="11" l="1"/>
  <c r="A277" i="11"/>
  <c r="E277" i="11"/>
  <c r="G277" i="11"/>
  <c r="F277" i="11"/>
  <c r="D277" i="11"/>
  <c r="C277" i="11"/>
  <c r="C278" i="11" l="1"/>
  <c r="B279" i="11"/>
  <c r="A278" i="11"/>
  <c r="F278" i="11"/>
  <c r="G278" i="11"/>
  <c r="E278" i="11"/>
  <c r="D278" i="11"/>
  <c r="D279" i="11" l="1"/>
  <c r="C279" i="11"/>
  <c r="G279" i="11"/>
  <c r="A279" i="11"/>
  <c r="B280" i="11"/>
  <c r="F279" i="11"/>
  <c r="E279" i="11"/>
  <c r="E280" i="11" l="1"/>
  <c r="D280" i="11"/>
  <c r="C280" i="11"/>
  <c r="B281" i="11"/>
  <c r="G280" i="11"/>
  <c r="F280" i="11"/>
  <c r="A280" i="11"/>
  <c r="F281" i="11" l="1"/>
  <c r="E281" i="11"/>
  <c r="D281" i="11"/>
  <c r="B282" i="11"/>
  <c r="A281" i="11"/>
  <c r="C281" i="11"/>
  <c r="G281" i="11"/>
  <c r="G282" i="11" l="1"/>
  <c r="F282" i="11"/>
  <c r="E282" i="11"/>
  <c r="B283" i="11"/>
  <c r="D282" i="11"/>
  <c r="C282" i="11"/>
  <c r="A282" i="11"/>
  <c r="G283" i="11" l="1"/>
  <c r="F283" i="11"/>
  <c r="C283" i="11"/>
  <c r="E283" i="11"/>
  <c r="D283" i="11"/>
  <c r="A283" i="11"/>
  <c r="B284" i="11"/>
  <c r="B285" i="11" l="1"/>
  <c r="A284" i="11"/>
  <c r="G284" i="11"/>
  <c r="D284" i="11"/>
  <c r="F284" i="11"/>
  <c r="E284" i="11"/>
  <c r="C284" i="11"/>
  <c r="B286" i="11" l="1"/>
  <c r="A285" i="11"/>
  <c r="E285" i="11"/>
  <c r="G285" i="11"/>
  <c r="F285" i="11"/>
  <c r="D285" i="11"/>
  <c r="C285" i="11"/>
  <c r="C286" i="11" l="1"/>
  <c r="B287" i="11"/>
  <c r="A286" i="11"/>
  <c r="F286" i="11"/>
  <c r="G286" i="11"/>
  <c r="E286" i="11"/>
  <c r="D286" i="11"/>
  <c r="D287" i="11" l="1"/>
  <c r="C287" i="11"/>
  <c r="G287" i="11"/>
  <c r="B288" i="11"/>
  <c r="F287" i="11"/>
  <c r="E287" i="11"/>
  <c r="A287" i="11"/>
  <c r="E288" i="11" l="1"/>
  <c r="D288" i="11"/>
  <c r="C288" i="11"/>
  <c r="A288" i="11"/>
  <c r="F288" i="11"/>
  <c r="B289" i="11"/>
  <c r="G288" i="11"/>
  <c r="C289" i="11" l="1"/>
  <c r="G289" i="11"/>
  <c r="F289" i="11"/>
  <c r="E289" i="11"/>
  <c r="A289" i="11"/>
  <c r="B290" i="11"/>
  <c r="D289" i="11"/>
  <c r="E290" i="11" l="1"/>
  <c r="D290" i="11"/>
  <c r="B291" i="11"/>
  <c r="C290" i="11"/>
  <c r="G290" i="11"/>
  <c r="F290" i="11"/>
  <c r="A290" i="11"/>
  <c r="F291" i="11" l="1"/>
  <c r="E291" i="11"/>
  <c r="C291" i="11"/>
  <c r="A291" i="11"/>
  <c r="B292" i="11"/>
  <c r="G291" i="11"/>
  <c r="D291" i="11"/>
  <c r="G292" i="11" l="1"/>
  <c r="F292" i="11"/>
  <c r="E292" i="11"/>
  <c r="D292" i="11"/>
  <c r="A292" i="11"/>
  <c r="B293" i="11"/>
  <c r="C292" i="11"/>
  <c r="G293" i="11" l="1"/>
  <c r="A293" i="11"/>
  <c r="B294" i="11"/>
  <c r="D293" i="11"/>
  <c r="F293" i="11"/>
  <c r="E293" i="11"/>
  <c r="C293" i="11"/>
  <c r="B295" i="11" l="1"/>
  <c r="A294" i="11"/>
  <c r="D294" i="11"/>
  <c r="C294" i="11"/>
  <c r="G294" i="11"/>
  <c r="F294" i="11"/>
  <c r="E294" i="11"/>
  <c r="B296" i="11" l="1"/>
  <c r="A295" i="11"/>
  <c r="G295" i="11"/>
  <c r="F295" i="11"/>
  <c r="E295" i="11"/>
  <c r="D295" i="11"/>
  <c r="C295" i="11"/>
  <c r="C296" i="11" l="1"/>
  <c r="B297" i="11"/>
  <c r="A296" i="11"/>
  <c r="F296" i="11"/>
  <c r="G296" i="11"/>
  <c r="E296" i="11"/>
  <c r="D296" i="11"/>
  <c r="D297" i="11" l="1"/>
  <c r="C297" i="11"/>
  <c r="G297" i="11"/>
  <c r="F297" i="11"/>
  <c r="E297" i="11"/>
  <c r="A297" i="11"/>
  <c r="B298" i="11"/>
  <c r="E298" i="11" l="1"/>
  <c r="D298" i="11"/>
  <c r="C298" i="11"/>
  <c r="B299" i="11"/>
  <c r="F298" i="11"/>
  <c r="G298" i="11"/>
  <c r="A298" i="11"/>
  <c r="F299" i="11" l="1"/>
  <c r="E299" i="11"/>
  <c r="D299" i="11"/>
  <c r="G299" i="11"/>
  <c r="C299" i="11"/>
  <c r="B300" i="11"/>
  <c r="A299" i="11"/>
  <c r="G300" i="11" l="1"/>
  <c r="F300" i="11"/>
  <c r="E300" i="11"/>
  <c r="B301" i="11"/>
  <c r="C300" i="11"/>
  <c r="D300" i="11"/>
  <c r="A300" i="11"/>
  <c r="G301" i="11" l="1"/>
  <c r="F301" i="11"/>
  <c r="D301" i="11"/>
  <c r="C301" i="11"/>
  <c r="A301" i="11"/>
  <c r="B302" i="11"/>
  <c r="E301" i="11"/>
  <c r="B303" i="11" l="1"/>
  <c r="A302" i="11"/>
  <c r="G302" i="11"/>
  <c r="F302" i="11"/>
  <c r="C302" i="11"/>
  <c r="E302" i="11"/>
  <c r="D302" i="11"/>
  <c r="B304" i="11" l="1"/>
  <c r="A303" i="11"/>
  <c r="D303" i="11"/>
  <c r="C303" i="11"/>
  <c r="G303" i="11"/>
  <c r="F303" i="11"/>
  <c r="E303" i="11"/>
  <c r="C304" i="11" l="1"/>
  <c r="B305" i="11"/>
  <c r="A304" i="11"/>
  <c r="G304" i="11"/>
  <c r="F304" i="11"/>
  <c r="E304" i="11"/>
  <c r="D304" i="11"/>
  <c r="D305" i="11" l="1"/>
  <c r="C305" i="11"/>
  <c r="A305" i="11"/>
  <c r="G305" i="11"/>
  <c r="B306" i="11"/>
  <c r="F305" i="11"/>
  <c r="E305" i="11"/>
  <c r="E306" i="11" l="1"/>
  <c r="D306" i="11"/>
  <c r="C306" i="11"/>
  <c r="G306" i="11"/>
  <c r="F306" i="11"/>
  <c r="B307" i="11"/>
  <c r="A306" i="11"/>
  <c r="F307" i="11" l="1"/>
  <c r="E307" i="11"/>
  <c r="D307" i="11"/>
  <c r="A307" i="11"/>
  <c r="G307" i="11"/>
  <c r="B308" i="11"/>
  <c r="C307" i="11"/>
  <c r="G308" i="11" l="1"/>
  <c r="F308" i="11"/>
  <c r="E308" i="11"/>
  <c r="D308" i="11"/>
  <c r="C308" i="11"/>
  <c r="A308" i="11"/>
  <c r="B309" i="11"/>
  <c r="G309" i="11" l="1"/>
  <c r="F309" i="11"/>
  <c r="A309" i="11"/>
  <c r="D309" i="11"/>
  <c r="B310" i="11"/>
  <c r="E309" i="11"/>
  <c r="C309" i="11"/>
  <c r="B311" i="11" l="1"/>
  <c r="A310" i="11"/>
  <c r="G310" i="11"/>
  <c r="E310" i="11"/>
  <c r="D310" i="11"/>
  <c r="C310" i="11"/>
  <c r="F310" i="11"/>
  <c r="B312" i="11" l="1"/>
  <c r="A311" i="11"/>
  <c r="G311" i="11"/>
  <c r="D311" i="11"/>
  <c r="F311" i="11"/>
  <c r="E311" i="11"/>
  <c r="C311" i="11"/>
  <c r="C312" i="11" l="1"/>
  <c r="B313" i="11"/>
  <c r="A312" i="11"/>
  <c r="E312" i="11"/>
  <c r="D312" i="11"/>
  <c r="G312" i="11"/>
  <c r="F312" i="11"/>
  <c r="D313" i="11" l="1"/>
  <c r="C313" i="11"/>
  <c r="B314" i="11"/>
  <c r="G313" i="11"/>
  <c r="A313" i="11"/>
  <c r="F313" i="11"/>
  <c r="E313" i="11"/>
  <c r="E314" i="11" l="1"/>
  <c r="D314" i="11"/>
  <c r="C314" i="11"/>
  <c r="A314" i="11"/>
  <c r="B315" i="11"/>
  <c r="G314" i="11"/>
  <c r="F314" i="11"/>
  <c r="F315" i="11" l="1"/>
  <c r="E315" i="11"/>
  <c r="D315" i="11"/>
  <c r="B316" i="11"/>
  <c r="G315" i="11"/>
  <c r="A315" i="11"/>
  <c r="C315" i="11"/>
  <c r="G316" i="11" l="1"/>
  <c r="F316" i="11"/>
  <c r="E316" i="11"/>
  <c r="A316" i="11"/>
  <c r="B317" i="11"/>
  <c r="D316" i="11"/>
  <c r="C316" i="11"/>
  <c r="G317" i="11" l="1"/>
  <c r="F317" i="11"/>
  <c r="B318" i="11"/>
  <c r="E317" i="11"/>
  <c r="D317" i="11"/>
  <c r="A317" i="11"/>
  <c r="C317" i="11"/>
  <c r="B319" i="11" l="1"/>
  <c r="A318" i="11"/>
  <c r="G318" i="11"/>
  <c r="E318" i="11"/>
  <c r="F318" i="11"/>
  <c r="D318" i="11"/>
  <c r="C318" i="11"/>
  <c r="B320" i="11" l="1"/>
  <c r="A319" i="11"/>
  <c r="F319" i="11"/>
  <c r="E319" i="11"/>
  <c r="D319" i="11"/>
  <c r="C319" i="11"/>
  <c r="G319" i="11"/>
  <c r="C320" i="11" l="1"/>
  <c r="B321" i="11"/>
  <c r="A320" i="11"/>
  <c r="E320" i="11"/>
  <c r="G320" i="11"/>
  <c r="F320" i="11"/>
  <c r="D320" i="11"/>
  <c r="D321" i="11" l="1"/>
  <c r="C321" i="11"/>
  <c r="F321" i="11"/>
  <c r="E321" i="11"/>
  <c r="A321" i="11"/>
  <c r="B322" i="11"/>
  <c r="G321" i="11"/>
  <c r="E322" i="11" l="1"/>
  <c r="D322" i="11"/>
  <c r="C322" i="11"/>
  <c r="B323" i="11"/>
  <c r="G322" i="11"/>
  <c r="F322" i="11"/>
  <c r="A322" i="11"/>
  <c r="F323" i="11" l="1"/>
  <c r="E323" i="11"/>
  <c r="D323" i="11"/>
  <c r="B324" i="11"/>
  <c r="A323" i="11"/>
  <c r="G323" i="11"/>
  <c r="C323" i="11"/>
  <c r="G324" i="11" l="1"/>
  <c r="F324" i="11"/>
  <c r="E324" i="11"/>
  <c r="D324" i="11"/>
  <c r="B325" i="11"/>
  <c r="C324" i="11"/>
  <c r="A324" i="11"/>
  <c r="G325" i="11" l="1"/>
  <c r="F325" i="11"/>
  <c r="C325" i="11"/>
  <c r="B326" i="11"/>
  <c r="E325" i="11"/>
  <c r="D325" i="11"/>
  <c r="A325" i="11"/>
  <c r="B327" i="11" l="1"/>
  <c r="A326" i="11"/>
  <c r="G326" i="11"/>
  <c r="D326" i="11"/>
  <c r="F326" i="11"/>
  <c r="E326" i="11"/>
  <c r="C326" i="11"/>
  <c r="B328" i="11" l="1"/>
  <c r="A327" i="11"/>
  <c r="E327" i="11"/>
  <c r="G327" i="11"/>
  <c r="F327" i="11"/>
  <c r="D327" i="11"/>
  <c r="C327" i="11"/>
  <c r="C328" i="11" l="1"/>
  <c r="B329" i="11"/>
  <c r="A328" i="11"/>
  <c r="F328" i="11"/>
  <c r="D328" i="11"/>
  <c r="G328" i="11"/>
  <c r="E328" i="11"/>
  <c r="D329" i="11" l="1"/>
  <c r="C329" i="11"/>
  <c r="G329" i="11"/>
  <c r="B330" i="11"/>
  <c r="A329" i="11"/>
  <c r="F329" i="11"/>
  <c r="E329" i="11"/>
  <c r="E330" i="11" l="1"/>
  <c r="D330" i="11"/>
  <c r="C330" i="11"/>
  <c r="F330" i="11"/>
  <c r="A330" i="11"/>
  <c r="B331" i="11"/>
  <c r="G330" i="11"/>
  <c r="F331" i="11" l="1"/>
  <c r="E331" i="11"/>
  <c r="D331" i="11"/>
  <c r="B332" i="11"/>
  <c r="A331" i="11"/>
  <c r="C331" i="11"/>
  <c r="G331" i="11"/>
  <c r="G332" i="11" l="1"/>
  <c r="F332" i="11"/>
  <c r="E332" i="11"/>
  <c r="D332" i="11"/>
  <c r="C332" i="11"/>
  <c r="A332" i="11"/>
  <c r="B333" i="11"/>
  <c r="G333" i="11" l="1"/>
  <c r="F333" i="11"/>
  <c r="C333" i="11"/>
  <c r="A333" i="11"/>
  <c r="E333" i="11"/>
  <c r="B334" i="11"/>
  <c r="D333" i="11"/>
  <c r="B335" i="11" l="1"/>
  <c r="A334" i="11"/>
  <c r="G334" i="11"/>
  <c r="D334" i="11"/>
  <c r="F334" i="11"/>
  <c r="E334" i="11"/>
  <c r="C334" i="11"/>
  <c r="B336" i="11" l="1"/>
  <c r="A335" i="11"/>
  <c r="E335" i="11"/>
  <c r="C335" i="11"/>
  <c r="G335" i="11"/>
  <c r="F335" i="11"/>
  <c r="D335" i="11"/>
  <c r="C336" i="11" l="1"/>
  <c r="B337" i="11"/>
  <c r="A336" i="11"/>
  <c r="F336" i="11"/>
  <c r="G336" i="11"/>
  <c r="E336" i="11"/>
  <c r="D336" i="11"/>
  <c r="D337" i="11" l="1"/>
  <c r="C337" i="11"/>
  <c r="G337" i="11"/>
  <c r="E337" i="11"/>
  <c r="A337" i="11"/>
  <c r="B338" i="11"/>
  <c r="F337" i="11"/>
  <c r="E338" i="11" l="1"/>
  <c r="D338" i="11"/>
  <c r="C338" i="11"/>
  <c r="B339" i="11"/>
  <c r="G338" i="11"/>
  <c r="F338" i="11"/>
  <c r="A338" i="11"/>
  <c r="F339" i="11" l="1"/>
  <c r="E339" i="11"/>
  <c r="D339" i="11"/>
  <c r="C339" i="11"/>
  <c r="B340" i="11"/>
  <c r="A339" i="11"/>
  <c r="G339" i="11"/>
  <c r="G340" i="11" l="1"/>
  <c r="F340" i="11"/>
  <c r="E340" i="11"/>
  <c r="D340" i="11"/>
  <c r="A340" i="11"/>
  <c r="B341" i="11"/>
  <c r="C340" i="11"/>
  <c r="G341" i="11" l="1"/>
  <c r="F341" i="11"/>
  <c r="E341" i="11"/>
  <c r="C341" i="11"/>
  <c r="B342" i="11"/>
  <c r="D341" i="11"/>
  <c r="A341" i="11"/>
  <c r="B343" i="11" l="1"/>
  <c r="A342" i="11"/>
  <c r="G342" i="11"/>
  <c r="F342" i="11"/>
  <c r="D342" i="11"/>
  <c r="E342" i="11"/>
  <c r="C342" i="11"/>
  <c r="B344" i="11" l="1"/>
  <c r="A343" i="11"/>
  <c r="G343" i="11"/>
  <c r="E343" i="11"/>
  <c r="C343" i="11"/>
  <c r="F343" i="11"/>
  <c r="D343" i="11"/>
  <c r="C344" i="11" l="1"/>
  <c r="B345" i="11"/>
  <c r="A344" i="11"/>
  <c r="F344" i="11"/>
  <c r="D344" i="11"/>
  <c r="G344" i="11"/>
  <c r="E344" i="11"/>
  <c r="D345" i="11" l="1"/>
  <c r="C345" i="11"/>
  <c r="B346" i="11"/>
  <c r="A345" i="11"/>
  <c r="G345" i="11"/>
  <c r="F345" i="11"/>
  <c r="E345" i="11"/>
  <c r="E346" i="11" l="1"/>
  <c r="D346" i="11"/>
  <c r="C346" i="11"/>
  <c r="A346" i="11"/>
  <c r="B347" i="11"/>
  <c r="G346" i="11"/>
  <c r="F346" i="11"/>
  <c r="F347" i="11" l="1"/>
  <c r="E347" i="11"/>
  <c r="D347" i="11"/>
  <c r="C347" i="11"/>
  <c r="B348" i="11"/>
  <c r="A347" i="11"/>
  <c r="G347" i="11"/>
  <c r="G348" i="11" l="1"/>
  <c r="F348" i="11"/>
  <c r="E348" i="11"/>
  <c r="D348" i="11"/>
  <c r="B349" i="11"/>
  <c r="C348" i="11"/>
  <c r="A348" i="11"/>
  <c r="G349" i="11" l="1"/>
  <c r="F349" i="11"/>
  <c r="E349" i="11"/>
  <c r="C349" i="11"/>
  <c r="A349" i="11"/>
  <c r="B350" i="11"/>
  <c r="D349" i="11"/>
  <c r="B351" i="11" l="1"/>
  <c r="A350" i="11"/>
  <c r="G350" i="11"/>
  <c r="F350" i="11"/>
  <c r="D350" i="11"/>
  <c r="C350" i="11"/>
  <c r="E350" i="11"/>
  <c r="B352" i="11" l="1"/>
  <c r="A351" i="11"/>
  <c r="G351" i="11"/>
  <c r="E351" i="11"/>
  <c r="F351" i="11"/>
  <c r="D351" i="11"/>
  <c r="C351" i="11"/>
  <c r="C352" i="11" l="1"/>
  <c r="B353" i="11"/>
  <c r="A352" i="11"/>
  <c r="F352" i="11"/>
  <c r="D352" i="11"/>
  <c r="G352" i="11"/>
  <c r="E352" i="11"/>
  <c r="D353" i="11" l="1"/>
  <c r="C353" i="11"/>
  <c r="B354" i="11"/>
  <c r="A353" i="11"/>
  <c r="G353" i="11"/>
  <c r="E353" i="11"/>
  <c r="F353" i="11"/>
  <c r="E354" i="11" l="1"/>
  <c r="D354" i="11"/>
  <c r="C354" i="11"/>
  <c r="B355" i="11"/>
  <c r="G354" i="11"/>
  <c r="F354" i="11"/>
  <c r="A354" i="11"/>
  <c r="F355" i="11" l="1"/>
  <c r="E355" i="11"/>
  <c r="D355" i="11"/>
  <c r="C355" i="11"/>
  <c r="B356" i="11"/>
  <c r="A355" i="11"/>
  <c r="G355" i="11"/>
  <c r="G356" i="11" l="1"/>
  <c r="F356" i="11"/>
  <c r="E356" i="11"/>
  <c r="C356" i="11"/>
  <c r="B357" i="11"/>
  <c r="D356" i="11"/>
  <c r="A356" i="11"/>
  <c r="B358" i="11" l="1"/>
  <c r="A357" i="11"/>
  <c r="G357" i="11"/>
  <c r="F357" i="11"/>
  <c r="D357" i="11"/>
  <c r="E357" i="11"/>
  <c r="C357" i="11"/>
  <c r="B359" i="11" l="1"/>
  <c r="A358" i="11"/>
  <c r="G358" i="11"/>
  <c r="E358" i="11"/>
  <c r="C358" i="11"/>
  <c r="F358" i="11"/>
  <c r="D358" i="11"/>
  <c r="C359" i="11" l="1"/>
  <c r="B360" i="11"/>
  <c r="A359" i="11"/>
  <c r="F359" i="11"/>
  <c r="G359" i="11"/>
  <c r="D359" i="11"/>
  <c r="E359" i="11"/>
  <c r="D360" i="11" l="1"/>
  <c r="C360" i="11"/>
  <c r="B361" i="11"/>
  <c r="A360" i="11"/>
  <c r="G360" i="11"/>
  <c r="F360" i="11"/>
  <c r="E360" i="11"/>
  <c r="E361" i="11" l="1"/>
  <c r="D361" i="11"/>
  <c r="C361" i="11"/>
  <c r="A361" i="11"/>
  <c r="B362" i="11"/>
  <c r="G361" i="11"/>
  <c r="F361" i="11"/>
  <c r="F362" i="11" l="1"/>
  <c r="E362" i="11"/>
  <c r="D362" i="11"/>
  <c r="C362" i="11"/>
  <c r="B363" i="11"/>
  <c r="A362" i="11"/>
  <c r="G362" i="11"/>
  <c r="G363" i="11" l="1"/>
  <c r="F363" i="11"/>
  <c r="E363" i="11"/>
  <c r="D363" i="11"/>
  <c r="B364" i="11"/>
  <c r="C363" i="11"/>
  <c r="A363" i="11"/>
  <c r="G364" i="11" l="1"/>
  <c r="F364" i="11"/>
  <c r="E364" i="11"/>
  <c r="C364" i="11"/>
  <c r="A364" i="11"/>
  <c r="B365" i="11"/>
  <c r="D364" i="11"/>
  <c r="B366" i="11" l="1"/>
  <c r="A365" i="11"/>
  <c r="G365" i="11"/>
  <c r="F365" i="11"/>
  <c r="D365" i="11"/>
  <c r="C365" i="11"/>
  <c r="E365" i="11"/>
  <c r="B367" i="11" l="1"/>
  <c r="A366" i="11"/>
  <c r="G366" i="11"/>
  <c r="E366" i="11"/>
  <c r="F366" i="11"/>
  <c r="D366" i="11"/>
  <c r="C366" i="11"/>
  <c r="C367" i="11" l="1"/>
  <c r="B368" i="11"/>
  <c r="A367" i="11"/>
  <c r="F367" i="11"/>
  <c r="D367" i="11"/>
  <c r="G367" i="11"/>
  <c r="E367" i="11"/>
  <c r="D368" i="11" l="1"/>
  <c r="C368" i="11"/>
  <c r="B369" i="11"/>
  <c r="A368" i="11"/>
  <c r="G368" i="11"/>
  <c r="E368" i="11"/>
  <c r="F368" i="11"/>
  <c r="E369" i="11" l="1"/>
  <c r="D369" i="11"/>
  <c r="C369" i="11"/>
  <c r="B370" i="11"/>
  <c r="G369" i="11"/>
  <c r="F369" i="11"/>
  <c r="A369" i="11"/>
  <c r="F370" i="11" l="1"/>
  <c r="E370" i="11"/>
  <c r="D370" i="11"/>
  <c r="C370" i="11"/>
  <c r="B371" i="11"/>
  <c r="A370" i="11"/>
  <c r="G370" i="11"/>
  <c r="G371" i="11" l="1"/>
  <c r="F371" i="11"/>
  <c r="E371" i="11"/>
  <c r="D371" i="11"/>
  <c r="B372" i="11"/>
  <c r="C371" i="11"/>
  <c r="A371" i="11"/>
  <c r="G372" i="11" l="1"/>
  <c r="F372" i="11"/>
  <c r="E372" i="11"/>
  <c r="C372" i="11"/>
  <c r="B373" i="11"/>
  <c r="D372" i="11"/>
  <c r="A372" i="11"/>
  <c r="B374" i="11" l="1"/>
  <c r="A373" i="11"/>
  <c r="G373" i="11"/>
  <c r="F373" i="11"/>
  <c r="D373" i="11"/>
  <c r="C373" i="11"/>
  <c r="E373" i="11"/>
  <c r="B375" i="11" l="1"/>
  <c r="A374" i="11"/>
  <c r="G374" i="11"/>
  <c r="E374" i="11"/>
  <c r="D374" i="11"/>
  <c r="F374" i="11"/>
  <c r="C374" i="11"/>
  <c r="C375" i="11" l="1"/>
  <c r="B376" i="11"/>
  <c r="A375" i="11"/>
  <c r="F375" i="11"/>
  <c r="G375" i="11"/>
  <c r="E375" i="11"/>
  <c r="D375" i="11"/>
  <c r="D376" i="11" l="1"/>
  <c r="C376" i="11"/>
  <c r="B377" i="11"/>
  <c r="A376" i="11"/>
  <c r="G376" i="11"/>
  <c r="E376" i="11"/>
  <c r="F376" i="11"/>
  <c r="E377" i="11" l="1"/>
  <c r="D377" i="11"/>
  <c r="C377" i="11"/>
  <c r="B378" i="11"/>
  <c r="F377" i="11"/>
  <c r="G377" i="11"/>
  <c r="A377" i="11"/>
  <c r="F378" i="11" l="1"/>
  <c r="E378" i="11"/>
  <c r="D378" i="11"/>
  <c r="C378" i="11"/>
  <c r="B379" i="11"/>
  <c r="A378" i="11"/>
  <c r="G378" i="11"/>
  <c r="G379" i="11" l="1"/>
  <c r="F379" i="11"/>
  <c r="E379" i="11"/>
  <c r="D379" i="11"/>
  <c r="C379" i="11"/>
  <c r="A379" i="11"/>
  <c r="B380" i="11"/>
  <c r="G380" i="11" l="1"/>
  <c r="F380" i="11"/>
  <c r="E380" i="11"/>
  <c r="C380" i="11"/>
  <c r="D380" i="11"/>
  <c r="B381" i="11"/>
  <c r="A380" i="11"/>
  <c r="B382" i="11" l="1"/>
  <c r="A381" i="11"/>
  <c r="G381" i="11"/>
  <c r="F381" i="11"/>
  <c r="D381" i="11"/>
  <c r="E381" i="11"/>
  <c r="C381" i="11"/>
  <c r="B383" i="11" l="1"/>
  <c r="A382" i="11"/>
  <c r="G382" i="11"/>
  <c r="E382" i="11"/>
  <c r="D382" i="11"/>
  <c r="C382" i="11"/>
  <c r="F382" i="11"/>
  <c r="C383" i="11" l="1"/>
  <c r="B384" i="11"/>
  <c r="A383" i="11"/>
  <c r="F383" i="11"/>
  <c r="E383" i="11"/>
  <c r="G383" i="11"/>
  <c r="D383" i="11"/>
  <c r="D384" i="11" l="1"/>
  <c r="C384" i="11"/>
  <c r="B385" i="11"/>
  <c r="A384" i="11"/>
  <c r="G384" i="11"/>
  <c r="F384" i="11"/>
  <c r="E384" i="11"/>
  <c r="E385" i="11" l="1"/>
  <c r="D385" i="11"/>
  <c r="C385" i="11"/>
  <c r="F385" i="11"/>
  <c r="A385" i="11"/>
  <c r="B386" i="11"/>
  <c r="G385" i="11"/>
  <c r="F386" i="11" l="1"/>
  <c r="E386" i="11"/>
  <c r="D386" i="11"/>
  <c r="C386" i="11"/>
  <c r="B387" i="11"/>
  <c r="A386" i="11"/>
  <c r="G386" i="11"/>
  <c r="G387" i="11" l="1"/>
  <c r="F387" i="11"/>
  <c r="E387" i="11"/>
  <c r="D387" i="11"/>
  <c r="B388" i="11"/>
  <c r="C387" i="11"/>
  <c r="A387" i="11"/>
  <c r="G388" i="11" l="1"/>
  <c r="F388" i="11"/>
  <c r="E388" i="11"/>
  <c r="C388" i="11"/>
  <c r="D388" i="11"/>
  <c r="A388" i="11"/>
  <c r="B389" i="11"/>
  <c r="B390" i="11" l="1"/>
  <c r="A389" i="11"/>
  <c r="G389" i="11"/>
  <c r="F389" i="11"/>
  <c r="D389" i="11"/>
  <c r="E389" i="11"/>
  <c r="C389" i="11"/>
  <c r="B391" i="11" l="1"/>
  <c r="A390" i="11"/>
  <c r="G390" i="11"/>
  <c r="E390" i="11"/>
  <c r="F390" i="11"/>
  <c r="D390" i="11"/>
  <c r="C390" i="11"/>
  <c r="C391" i="11" l="1"/>
  <c r="B392" i="11"/>
  <c r="A391" i="11"/>
  <c r="F391" i="11"/>
  <c r="E391" i="11"/>
  <c r="D391" i="11"/>
  <c r="G391" i="11"/>
  <c r="D392" i="11" l="1"/>
  <c r="C392" i="11"/>
  <c r="B393" i="11"/>
  <c r="A392" i="11"/>
  <c r="G392" i="11"/>
  <c r="F392" i="11"/>
  <c r="E392" i="11"/>
  <c r="E393" i="11" l="1"/>
  <c r="D393" i="11"/>
  <c r="C393" i="11"/>
  <c r="B394" i="11"/>
  <c r="G393" i="11"/>
  <c r="F393" i="11"/>
  <c r="A393" i="11"/>
  <c r="F394" i="11" l="1"/>
  <c r="E394" i="11"/>
  <c r="D394" i="11"/>
  <c r="C394" i="11"/>
  <c r="B395" i="11"/>
  <c r="A394" i="11"/>
  <c r="G394" i="11"/>
  <c r="G395" i="11" l="1"/>
  <c r="F395" i="11"/>
  <c r="E395" i="11"/>
  <c r="D395" i="11"/>
  <c r="A395" i="11"/>
  <c r="B396" i="11"/>
  <c r="C395" i="11"/>
  <c r="G396" i="11" l="1"/>
  <c r="F396" i="11"/>
  <c r="E396" i="11"/>
  <c r="C396" i="11"/>
  <c r="B397" i="11"/>
  <c r="D396" i="11"/>
  <c r="A396" i="11"/>
  <c r="B398" i="11" l="1"/>
  <c r="A397" i="11"/>
  <c r="G397" i="11"/>
  <c r="F397" i="11"/>
  <c r="D397" i="11"/>
  <c r="E397" i="11"/>
  <c r="C397" i="11"/>
  <c r="B399" i="11" l="1"/>
  <c r="A398" i="11"/>
  <c r="G398" i="11"/>
  <c r="E398" i="11"/>
  <c r="F398" i="11"/>
  <c r="C398" i="11"/>
  <c r="D398" i="11"/>
  <c r="C399" i="11" l="1"/>
  <c r="B400" i="11"/>
  <c r="A399" i="11"/>
  <c r="F399" i="11"/>
  <c r="G399" i="11"/>
  <c r="E399" i="11"/>
  <c r="D399" i="11"/>
  <c r="D400" i="11" l="1"/>
  <c r="C400" i="11"/>
  <c r="B401" i="11"/>
  <c r="A400" i="11"/>
  <c r="G400" i="11"/>
  <c r="F400" i="11"/>
  <c r="E400" i="11"/>
  <c r="E401" i="11" l="1"/>
  <c r="D401" i="11"/>
  <c r="C401" i="11"/>
  <c r="G401" i="11"/>
  <c r="B402" i="11"/>
  <c r="F401" i="11"/>
  <c r="A401" i="11"/>
  <c r="F402" i="11" l="1"/>
  <c r="E402" i="11"/>
  <c r="D402" i="11"/>
  <c r="C402" i="11"/>
  <c r="B403" i="11"/>
  <c r="A402" i="11"/>
  <c r="G402" i="11"/>
  <c r="B404" i="11" l="1"/>
  <c r="G403" i="11"/>
  <c r="F403" i="11"/>
  <c r="E403" i="11"/>
  <c r="D403" i="11"/>
  <c r="C403" i="11"/>
  <c r="A403" i="11"/>
  <c r="F404" i="11" l="1"/>
  <c r="B405" i="11"/>
  <c r="G404" i="11"/>
  <c r="D404" i="11"/>
  <c r="A404" i="11"/>
  <c r="E404" i="11"/>
  <c r="C404" i="11"/>
  <c r="G405" i="11" l="1"/>
  <c r="C405" i="11"/>
  <c r="D405" i="11"/>
  <c r="A405" i="11"/>
  <c r="B406" i="11"/>
  <c r="E405" i="11"/>
  <c r="F405" i="11"/>
  <c r="D406" i="11" l="1"/>
  <c r="G406" i="11"/>
  <c r="F406" i="11"/>
  <c r="E406" i="11"/>
  <c r="C406" i="11"/>
  <c r="A406" i="11"/>
  <c r="B407" i="11"/>
  <c r="B408" i="11" l="1"/>
  <c r="A407" i="11"/>
  <c r="E407" i="11"/>
  <c r="G407" i="11"/>
  <c r="D407" i="11"/>
  <c r="F407" i="11"/>
  <c r="C407" i="11"/>
  <c r="F408" i="11" l="1"/>
  <c r="E408" i="11"/>
  <c r="D408" i="11"/>
  <c r="C408" i="11"/>
  <c r="A408" i="11"/>
  <c r="B409" i="11"/>
  <c r="G408" i="11"/>
  <c r="C409" i="11" l="1"/>
  <c r="B410" i="11"/>
  <c r="A409" i="11"/>
  <c r="G409" i="11"/>
  <c r="F409" i="11"/>
  <c r="D409" i="11"/>
  <c r="E409" i="11"/>
  <c r="D410" i="11" l="1"/>
  <c r="G410" i="11"/>
  <c r="F410" i="11"/>
  <c r="E410" i="11"/>
  <c r="C410" i="11"/>
  <c r="A410" i="11"/>
  <c r="B411" i="11"/>
  <c r="E411" i="11" l="1"/>
  <c r="C411" i="11"/>
  <c r="B412" i="11"/>
  <c r="A411" i="11"/>
  <c r="F411" i="11"/>
  <c r="G411" i="11"/>
  <c r="D411" i="11"/>
  <c r="F412" i="11" l="1"/>
  <c r="D412" i="11"/>
  <c r="B413" i="11"/>
  <c r="A412" i="11"/>
  <c r="G412" i="11"/>
  <c r="E412" i="11"/>
  <c r="C412" i="11"/>
  <c r="G413" i="11" l="1"/>
  <c r="E413" i="11"/>
  <c r="C413" i="11"/>
  <c r="A413" i="11"/>
  <c r="F413" i="11"/>
  <c r="D413" i="11"/>
  <c r="B414" i="11"/>
  <c r="F414" i="11" l="1"/>
  <c r="D414" i="11"/>
  <c r="C414" i="11"/>
  <c r="B415" i="11"/>
  <c r="G414" i="11"/>
  <c r="E414" i="11"/>
  <c r="A414" i="11"/>
  <c r="B416" i="11" l="1"/>
  <c r="A415" i="11"/>
  <c r="G415" i="11"/>
  <c r="E415" i="11"/>
  <c r="D415" i="11"/>
  <c r="C415" i="11"/>
  <c r="F415" i="11"/>
  <c r="F416" i="11" l="1"/>
  <c r="E416" i="11"/>
  <c r="B417" i="11"/>
  <c r="G416" i="11"/>
  <c r="C416" i="11"/>
  <c r="A416" i="11"/>
  <c r="D416" i="11"/>
  <c r="C417" i="11" l="1"/>
  <c r="B418" i="11"/>
  <c r="A417" i="11"/>
  <c r="G417" i="11"/>
  <c r="F417" i="11"/>
  <c r="E417" i="11"/>
  <c r="D417" i="11"/>
  <c r="D418" i="11" l="1"/>
  <c r="G418" i="11"/>
  <c r="B419" i="11"/>
  <c r="E418" i="11"/>
  <c r="F418" i="11"/>
  <c r="C418" i="11"/>
  <c r="A418" i="11"/>
  <c r="E419" i="11" l="1"/>
  <c r="C419" i="11"/>
  <c r="B420" i="11"/>
  <c r="A419" i="11"/>
  <c r="G419" i="11"/>
  <c r="F419" i="11"/>
  <c r="D419" i="11"/>
  <c r="F420" i="11" l="1"/>
  <c r="D420" i="11"/>
  <c r="B421" i="11"/>
  <c r="A420" i="11"/>
  <c r="G420" i="11"/>
  <c r="C420" i="11"/>
  <c r="E420" i="11"/>
  <c r="G421" i="11" l="1"/>
  <c r="E421" i="11"/>
  <c r="C421" i="11"/>
  <c r="B422" i="11"/>
  <c r="F421" i="11"/>
  <c r="D421" i="11"/>
  <c r="A421" i="11"/>
  <c r="F422" i="11" l="1"/>
  <c r="D422" i="11"/>
  <c r="C422" i="11"/>
  <c r="A422" i="11"/>
  <c r="B423" i="11"/>
  <c r="E422" i="11"/>
  <c r="G422" i="11"/>
  <c r="B424" i="11" l="1"/>
  <c r="A423" i="11"/>
  <c r="G423" i="11"/>
  <c r="E423" i="11"/>
  <c r="D423" i="11"/>
  <c r="F423" i="11"/>
  <c r="C423" i="11"/>
  <c r="F424" i="11" l="1"/>
  <c r="E424" i="11"/>
  <c r="D424" i="11"/>
  <c r="C424" i="11"/>
  <c r="A424" i="11"/>
  <c r="B425" i="11"/>
  <c r="G424" i="11"/>
  <c r="C425" i="11" l="1"/>
  <c r="B426" i="11"/>
  <c r="A425" i="11"/>
  <c r="G425" i="11"/>
  <c r="F425" i="11"/>
  <c r="D425" i="11"/>
  <c r="E425" i="11"/>
  <c r="D426" i="11" l="1"/>
  <c r="G426" i="11"/>
  <c r="F426" i="11"/>
  <c r="E426" i="11"/>
  <c r="C426" i="11"/>
  <c r="A426" i="11"/>
  <c r="B427" i="11"/>
  <c r="E427" i="11" l="1"/>
  <c r="C427" i="11"/>
  <c r="B428" i="11"/>
  <c r="A427" i="11"/>
  <c r="F427" i="11"/>
  <c r="G427" i="11"/>
  <c r="D427" i="11"/>
  <c r="F428" i="11" l="1"/>
  <c r="D428" i="11"/>
  <c r="B429" i="11"/>
  <c r="A428" i="11"/>
  <c r="G428" i="11"/>
  <c r="E428" i="11"/>
  <c r="C428" i="11"/>
  <c r="G429" i="11" l="1"/>
  <c r="E429" i="11"/>
  <c r="C429" i="11"/>
  <c r="A429" i="11"/>
  <c r="B430" i="11"/>
  <c r="F429" i="11"/>
  <c r="D429" i="11"/>
  <c r="F430" i="11" l="1"/>
  <c r="D430" i="11"/>
  <c r="C430" i="11"/>
  <c r="B431" i="11"/>
  <c r="G430" i="11"/>
  <c r="E430" i="11"/>
  <c r="A430" i="11"/>
  <c r="B432" i="11" l="1"/>
  <c r="A431" i="11"/>
  <c r="G431" i="11"/>
  <c r="E431" i="11"/>
  <c r="D431" i="11"/>
  <c r="C431" i="11"/>
  <c r="F431" i="11"/>
  <c r="F432" i="11" l="1"/>
  <c r="E432" i="11"/>
  <c r="B433" i="11"/>
  <c r="G432" i="11"/>
  <c r="C432" i="11"/>
  <c r="A432" i="11"/>
  <c r="D432" i="11"/>
  <c r="C433" i="11" l="1"/>
  <c r="B434" i="11"/>
  <c r="A433" i="11"/>
  <c r="G433" i="11"/>
  <c r="F433" i="11"/>
  <c r="E433" i="11"/>
  <c r="D433" i="11"/>
  <c r="D434" i="11" l="1"/>
  <c r="G434" i="11"/>
  <c r="B435" i="11"/>
  <c r="E434" i="11"/>
  <c r="C434" i="11"/>
  <c r="F434" i="11"/>
  <c r="A434" i="11"/>
  <c r="E435" i="11" l="1"/>
  <c r="C435" i="11"/>
  <c r="B436" i="11"/>
  <c r="A435" i="11"/>
  <c r="G435" i="11"/>
  <c r="F435" i="11"/>
  <c r="D435" i="11"/>
  <c r="F436" i="11" l="1"/>
  <c r="D436" i="11"/>
  <c r="B437" i="11"/>
  <c r="A436" i="11"/>
  <c r="G436" i="11"/>
  <c r="E436" i="11"/>
  <c r="C436" i="11"/>
  <c r="G437" i="11" l="1"/>
  <c r="E437" i="11"/>
  <c r="C437" i="11"/>
  <c r="B438" i="11"/>
  <c r="F437" i="11"/>
  <c r="D437" i="11"/>
  <c r="A437" i="11"/>
  <c r="F438" i="11" l="1"/>
  <c r="D438" i="11"/>
  <c r="C438" i="11"/>
  <c r="A438" i="11"/>
  <c r="B439" i="11"/>
  <c r="E438" i="11"/>
  <c r="G438" i="11"/>
  <c r="B440" i="11" l="1"/>
  <c r="A439" i="11"/>
  <c r="G439" i="11"/>
  <c r="E439" i="11"/>
  <c r="D439" i="11"/>
  <c r="F439" i="11"/>
  <c r="C439" i="11"/>
  <c r="F440" i="11" l="1"/>
  <c r="E440" i="11"/>
  <c r="D440" i="11"/>
  <c r="C440" i="11"/>
  <c r="A440" i="11"/>
  <c r="G440" i="11"/>
  <c r="B441" i="11"/>
  <c r="C441" i="11" l="1"/>
  <c r="B442" i="11"/>
  <c r="A441" i="11"/>
  <c r="G441" i="11"/>
  <c r="F441" i="11"/>
  <c r="D441" i="11"/>
  <c r="E441" i="11"/>
  <c r="D442" i="11" l="1"/>
  <c r="G442" i="11"/>
  <c r="F442" i="11"/>
  <c r="E442" i="11"/>
  <c r="C442" i="11"/>
  <c r="A442" i="11"/>
  <c r="B443" i="11"/>
  <c r="E443" i="11" l="1"/>
  <c r="C443" i="11"/>
  <c r="B444" i="11"/>
  <c r="A443" i="11"/>
  <c r="F443" i="11"/>
  <c r="G443" i="11"/>
  <c r="D443" i="11"/>
  <c r="F444" i="11" l="1"/>
  <c r="D444" i="11"/>
  <c r="B445" i="11"/>
  <c r="A444" i="11"/>
  <c r="G444" i="11"/>
  <c r="E444" i="11"/>
  <c r="C444" i="11"/>
  <c r="G445" i="11" l="1"/>
  <c r="E445" i="11"/>
  <c r="C445" i="11"/>
  <c r="A445" i="11"/>
  <c r="B446" i="11"/>
  <c r="F445" i="11"/>
  <c r="D445" i="11"/>
  <c r="F446" i="11" l="1"/>
  <c r="D446" i="11"/>
  <c r="C446" i="11"/>
  <c r="B447" i="11"/>
  <c r="G446" i="11"/>
  <c r="E446" i="11"/>
  <c r="A446" i="11"/>
  <c r="B448" i="11" l="1"/>
  <c r="A447" i="11"/>
  <c r="G447" i="11"/>
  <c r="E447" i="11"/>
  <c r="D447" i="11"/>
  <c r="C447" i="11"/>
  <c r="F447" i="11"/>
  <c r="F448" i="11" l="1"/>
  <c r="E448" i="11"/>
  <c r="B449" i="11"/>
  <c r="G448" i="11"/>
  <c r="C448" i="11"/>
  <c r="D448" i="11"/>
  <c r="A448" i="11"/>
  <c r="C449" i="11" l="1"/>
  <c r="B450" i="11"/>
  <c r="A449" i="11"/>
  <c r="G449" i="11"/>
  <c r="F449" i="11"/>
  <c r="E449" i="11"/>
  <c r="D449" i="11"/>
  <c r="D450" i="11" l="1"/>
  <c r="G450" i="11"/>
  <c r="B451" i="11"/>
  <c r="E450" i="11"/>
  <c r="C450" i="11"/>
  <c r="A450" i="11"/>
  <c r="F450" i="11"/>
  <c r="E451" i="11" l="1"/>
  <c r="C451" i="11"/>
  <c r="B452" i="11"/>
  <c r="A451" i="11"/>
  <c r="G451" i="11"/>
  <c r="F451" i="11"/>
  <c r="D451" i="11"/>
  <c r="F452" i="11" l="1"/>
  <c r="D452" i="11"/>
  <c r="B453" i="11"/>
  <c r="A452" i="11"/>
  <c r="G452" i="11"/>
  <c r="E452" i="11"/>
  <c r="C452" i="11"/>
  <c r="G453" i="11" l="1"/>
  <c r="E453" i="11"/>
  <c r="C453" i="11"/>
  <c r="B454" i="11"/>
  <c r="F453" i="11"/>
  <c r="D453" i="11"/>
  <c r="A453" i="11"/>
  <c r="F454" i="11" l="1"/>
  <c r="D454" i="11"/>
  <c r="C454" i="11"/>
  <c r="A454" i="11"/>
  <c r="B455" i="11"/>
  <c r="G454" i="11"/>
  <c r="E454" i="11"/>
  <c r="B456" i="11" l="1"/>
  <c r="A455" i="11"/>
  <c r="G455" i="11"/>
  <c r="E455" i="11"/>
  <c r="D455" i="11"/>
  <c r="F455" i="11"/>
  <c r="C455" i="11"/>
  <c r="F456" i="11" l="1"/>
  <c r="E456" i="11"/>
  <c r="D456" i="11"/>
  <c r="C456" i="11"/>
  <c r="A456" i="11"/>
  <c r="G456" i="11"/>
  <c r="B457" i="11"/>
  <c r="C457" i="11" l="1"/>
  <c r="B458" i="11"/>
  <c r="A457" i="11"/>
  <c r="G457" i="11"/>
  <c r="F457" i="11"/>
  <c r="D457" i="11"/>
  <c r="E457" i="11"/>
  <c r="D458" i="11" l="1"/>
  <c r="G458" i="11"/>
  <c r="F458" i="11"/>
  <c r="E458" i="11"/>
  <c r="C458" i="11"/>
  <c r="A458" i="11"/>
  <c r="B459" i="11"/>
  <c r="E459" i="11" l="1"/>
  <c r="C459" i="11"/>
  <c r="B460" i="11"/>
  <c r="A459" i="11"/>
  <c r="F459" i="11"/>
  <c r="G459" i="11"/>
  <c r="D459" i="11"/>
  <c r="F460" i="11" l="1"/>
  <c r="D460" i="11"/>
  <c r="B461" i="11"/>
  <c r="A460" i="11"/>
  <c r="G460" i="11"/>
  <c r="E460" i="11"/>
  <c r="C460" i="11"/>
  <c r="G461" i="11" l="1"/>
  <c r="E461" i="11"/>
  <c r="C461" i="11"/>
  <c r="A461" i="11"/>
  <c r="B462" i="11"/>
  <c r="F461" i="11"/>
  <c r="D461" i="11"/>
  <c r="F462" i="11" l="1"/>
  <c r="D462" i="11"/>
  <c r="C462" i="11"/>
  <c r="B463" i="11"/>
  <c r="G462" i="11"/>
  <c r="E462" i="11"/>
  <c r="A462" i="11"/>
  <c r="B464" i="11" l="1"/>
  <c r="A463" i="11"/>
  <c r="G463" i="11"/>
  <c r="E463" i="11"/>
  <c r="D463" i="11"/>
  <c r="C463" i="11"/>
  <c r="F463" i="11"/>
  <c r="F464" i="11" l="1"/>
  <c r="E464" i="11"/>
  <c r="B465" i="11"/>
  <c r="G464" i="11"/>
  <c r="C464" i="11"/>
  <c r="D464" i="11"/>
  <c r="A464" i="11"/>
  <c r="C465" i="11" l="1"/>
  <c r="B466" i="11"/>
  <c r="A465" i="11"/>
  <c r="G465" i="11"/>
  <c r="F465" i="11"/>
  <c r="E465" i="11"/>
  <c r="D465" i="11"/>
  <c r="D466" i="11" l="1"/>
  <c r="G466" i="11"/>
  <c r="B467" i="11"/>
  <c r="E466" i="11"/>
  <c r="F466" i="11"/>
  <c r="C466" i="11"/>
  <c r="A466" i="11"/>
  <c r="E467" i="11" l="1"/>
  <c r="C467" i="11"/>
  <c r="B468" i="11"/>
  <c r="A467" i="11"/>
  <c r="G467" i="11"/>
  <c r="F467" i="11"/>
  <c r="D467" i="11"/>
  <c r="F468" i="11" l="1"/>
  <c r="D468" i="11"/>
  <c r="B469" i="11"/>
  <c r="A468" i="11"/>
  <c r="G468" i="11"/>
  <c r="E468" i="11"/>
  <c r="C468" i="11"/>
  <c r="G469" i="11" l="1"/>
  <c r="E469" i="11"/>
  <c r="C469" i="11"/>
  <c r="B470" i="11"/>
  <c r="F469" i="11"/>
  <c r="D469" i="11"/>
  <c r="A469" i="11"/>
  <c r="F470" i="11" l="1"/>
  <c r="D470" i="11"/>
  <c r="C470" i="11"/>
  <c r="A470" i="11"/>
  <c r="B471" i="11"/>
  <c r="G470" i="11"/>
  <c r="E470" i="11"/>
  <c r="B472" i="11" l="1"/>
  <c r="A471" i="11"/>
  <c r="G471" i="11"/>
  <c r="E471" i="11"/>
  <c r="D471" i="11"/>
  <c r="F471" i="11"/>
  <c r="C471" i="11"/>
  <c r="F472" i="11" l="1"/>
  <c r="E472" i="11"/>
  <c r="D472" i="11"/>
  <c r="C472" i="11"/>
  <c r="A472" i="11"/>
  <c r="B473" i="11"/>
  <c r="G472" i="11"/>
  <c r="C473" i="11" l="1"/>
  <c r="B474" i="11"/>
  <c r="A473" i="11"/>
  <c r="G473" i="11"/>
  <c r="F473" i="11"/>
  <c r="D473" i="11"/>
  <c r="E473" i="11"/>
  <c r="D474" i="11" l="1"/>
  <c r="G474" i="11"/>
  <c r="F474" i="11"/>
  <c r="E474" i="11"/>
  <c r="C474" i="11"/>
  <c r="A474" i="11"/>
  <c r="B475" i="11"/>
  <c r="E475" i="11" l="1"/>
  <c r="C475" i="11"/>
  <c r="B476" i="11"/>
  <c r="A475" i="11"/>
  <c r="F475" i="11"/>
  <c r="G475" i="11"/>
  <c r="D475" i="11"/>
  <c r="F476" i="11" l="1"/>
  <c r="D476" i="11"/>
  <c r="B477" i="11"/>
  <c r="A476" i="11"/>
  <c r="G476" i="11"/>
  <c r="E476" i="11"/>
  <c r="C476" i="11"/>
  <c r="G477" i="11" l="1"/>
  <c r="E477" i="11"/>
  <c r="C477" i="11"/>
  <c r="A477" i="11"/>
  <c r="B478" i="11"/>
  <c r="D477" i="11"/>
  <c r="F477" i="11"/>
  <c r="F478" i="11" l="1"/>
  <c r="D478" i="11"/>
  <c r="C478" i="11"/>
  <c r="B479" i="11"/>
  <c r="G478" i="11"/>
  <c r="E478" i="11"/>
  <c r="A478" i="11"/>
  <c r="B480" i="11" l="1"/>
  <c r="A479" i="11"/>
  <c r="G479" i="11"/>
  <c r="E479" i="11"/>
  <c r="D479" i="11"/>
  <c r="C479" i="11"/>
  <c r="F479" i="11"/>
  <c r="F480" i="11" l="1"/>
  <c r="E480" i="11"/>
  <c r="B481" i="11"/>
  <c r="G480" i="11"/>
  <c r="C480" i="11"/>
  <c r="D480" i="11"/>
  <c r="A480" i="11"/>
  <c r="C481" i="11" l="1"/>
  <c r="B482" i="11"/>
  <c r="A481" i="11"/>
  <c r="G481" i="11"/>
  <c r="F481" i="11"/>
  <c r="E481" i="11"/>
  <c r="D481" i="11"/>
  <c r="D482" i="11" l="1"/>
  <c r="G482" i="11"/>
  <c r="B483" i="11"/>
  <c r="E482" i="11"/>
  <c r="F482" i="11"/>
  <c r="A482" i="11"/>
  <c r="C482" i="11"/>
  <c r="E483" i="11" l="1"/>
  <c r="C483" i="11"/>
  <c r="B484" i="11"/>
  <c r="A483" i="11"/>
  <c r="G483" i="11"/>
  <c r="F483" i="11"/>
  <c r="D483" i="11"/>
  <c r="F484" i="11" l="1"/>
  <c r="D484" i="11"/>
  <c r="B485" i="11"/>
  <c r="A484" i="11"/>
  <c r="G484" i="11"/>
  <c r="E484" i="11"/>
  <c r="C484" i="11"/>
  <c r="G485" i="11" l="1"/>
  <c r="E485" i="11"/>
  <c r="C485" i="11"/>
  <c r="B486" i="11"/>
  <c r="F485" i="11"/>
  <c r="D485" i="11"/>
  <c r="A485" i="11"/>
  <c r="F486" i="11" l="1"/>
  <c r="D486" i="11"/>
  <c r="C486" i="11"/>
  <c r="A486" i="11"/>
  <c r="B487" i="11"/>
  <c r="G486" i="11"/>
  <c r="E486" i="11"/>
  <c r="B488" i="11" l="1"/>
  <c r="A487" i="11"/>
  <c r="G487" i="11"/>
  <c r="E487" i="11"/>
  <c r="D487" i="11"/>
  <c r="F487" i="11"/>
  <c r="C487" i="11"/>
  <c r="F488" i="11" l="1"/>
  <c r="E488" i="11"/>
  <c r="D488" i="11"/>
  <c r="C488" i="11"/>
  <c r="A488" i="11"/>
  <c r="B489" i="11"/>
  <c r="G488" i="11"/>
  <c r="C489" i="11" l="1"/>
  <c r="B490" i="11"/>
  <c r="A489" i="11"/>
  <c r="G489" i="11"/>
  <c r="F489" i="11"/>
  <c r="D489" i="11"/>
  <c r="E489" i="11"/>
  <c r="D490" i="11" l="1"/>
  <c r="G490" i="11"/>
  <c r="F490" i="11"/>
  <c r="E490" i="11"/>
  <c r="C490" i="11"/>
  <c r="A490" i="11"/>
  <c r="B491" i="11"/>
  <c r="E491" i="11" l="1"/>
  <c r="C491" i="11"/>
  <c r="B492" i="11"/>
  <c r="A491" i="11"/>
  <c r="F491" i="11"/>
  <c r="G491" i="11"/>
  <c r="D491" i="11"/>
  <c r="F492" i="11" l="1"/>
  <c r="D492" i="11"/>
  <c r="B493" i="11"/>
  <c r="A492" i="11"/>
  <c r="G492" i="11"/>
  <c r="E492" i="11"/>
  <c r="C492" i="11"/>
  <c r="G493" i="11" l="1"/>
  <c r="E493" i="11"/>
  <c r="C493" i="11"/>
  <c r="A493" i="11"/>
  <c r="D493" i="11"/>
  <c r="B494" i="11"/>
  <c r="F493" i="11"/>
  <c r="F494" i="11" l="1"/>
  <c r="D494" i="11"/>
  <c r="C494" i="11"/>
  <c r="B495" i="11"/>
  <c r="G494" i="11"/>
  <c r="E494" i="11"/>
  <c r="A494" i="11"/>
  <c r="B496" i="11" l="1"/>
  <c r="A495" i="11"/>
  <c r="G495" i="11"/>
  <c r="E495" i="11"/>
  <c r="D495" i="11"/>
  <c r="C495" i="11"/>
  <c r="F495" i="11"/>
  <c r="F496" i="11" l="1"/>
  <c r="E496" i="11"/>
  <c r="B497" i="11"/>
  <c r="G496" i="11"/>
  <c r="C496" i="11"/>
  <c r="D496" i="11"/>
  <c r="A496" i="11"/>
  <c r="D8" i="10"/>
  <c r="D9" i="10"/>
  <c r="A15" i="10"/>
  <c r="C15" i="10"/>
  <c r="D15" i="10" s="1"/>
  <c r="E15" i="10"/>
  <c r="F15" i="10"/>
  <c r="F16" i="10" s="1"/>
  <c r="F17" i="10" s="1"/>
  <c r="F18" i="10" s="1"/>
  <c r="F19" i="10" s="1"/>
  <c r="F20" i="10" s="1"/>
  <c r="F21" i="10" s="1"/>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C497" i="11" l="1"/>
  <c r="B498" i="11"/>
  <c r="A497" i="11"/>
  <c r="G497" i="11"/>
  <c r="F497" i="11"/>
  <c r="E497" i="11"/>
  <c r="D497" i="11"/>
  <c r="F22" i="10"/>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G15" i="10"/>
  <c r="C16" i="10" s="1"/>
  <c r="G16" i="10" s="1"/>
  <c r="C17" i="10" s="1"/>
  <c r="D498" i="11" l="1"/>
  <c r="G498" i="11"/>
  <c r="B499" i="11"/>
  <c r="E498" i="11"/>
  <c r="F498" i="11"/>
  <c r="C498" i="11"/>
  <c r="A498" i="11"/>
  <c r="D16" i="10"/>
  <c r="D17" i="10"/>
  <c r="G17" i="10"/>
  <c r="C18" i="10" s="1"/>
  <c r="E499" i="11" l="1"/>
  <c r="C499" i="11"/>
  <c r="B500" i="11"/>
  <c r="A499" i="11"/>
  <c r="G499" i="11"/>
  <c r="F499" i="11"/>
  <c r="D499" i="11"/>
  <c r="G18" i="10"/>
  <c r="C19" i="10" s="1"/>
  <c r="D18" i="10"/>
  <c r="G500" i="11" l="1"/>
  <c r="F500" i="11"/>
  <c r="D500" i="11"/>
  <c r="C500" i="11"/>
  <c r="A500" i="11"/>
  <c r="E500" i="11"/>
  <c r="D19" i="10"/>
  <c r="G19" i="10"/>
  <c r="C20" i="10" s="1"/>
  <c r="D20" i="10" l="1"/>
  <c r="G20" i="10"/>
  <c r="C21" i="10" s="1"/>
  <c r="D21" i="10" l="1"/>
  <c r="G21" i="10"/>
  <c r="C22" i="10" s="1"/>
  <c r="G22" i="10" l="1"/>
  <c r="C23" i="10" s="1"/>
  <c r="D22" i="10"/>
  <c r="D23" i="10" l="1"/>
  <c r="G23" i="10"/>
  <c r="C24" i="10" s="1"/>
  <c r="D24" i="10" l="1"/>
  <c r="G24" i="10"/>
  <c r="C25" i="10" s="1"/>
  <c r="D25" i="10" l="1"/>
  <c r="G25" i="10"/>
  <c r="C26" i="10" s="1"/>
  <c r="G26" i="10" l="1"/>
  <c r="C27" i="10" s="1"/>
  <c r="D26" i="10"/>
  <c r="D27" i="10" l="1"/>
  <c r="G27" i="10"/>
  <c r="C28" i="10" s="1"/>
  <c r="D28" i="10" l="1"/>
  <c r="G28" i="10"/>
  <c r="C29" i="10" s="1"/>
  <c r="D29" i="10" l="1"/>
  <c r="G29" i="10"/>
  <c r="C30" i="10" s="1"/>
  <c r="G30" i="10" l="1"/>
  <c r="C31" i="10" s="1"/>
  <c r="D30" i="10"/>
  <c r="D31" i="10" l="1"/>
  <c r="G31" i="10"/>
  <c r="C32" i="10" s="1"/>
  <c r="D32" i="10" l="1"/>
  <c r="G32" i="10"/>
  <c r="C33" i="10" s="1"/>
  <c r="D33" i="10" l="1"/>
  <c r="G33" i="10"/>
  <c r="C34" i="10" s="1"/>
  <c r="G34" i="10" l="1"/>
  <c r="C35" i="10" s="1"/>
  <c r="D34" i="10"/>
  <c r="D35" i="10" l="1"/>
  <c r="G35" i="10"/>
  <c r="C36" i="10" s="1"/>
  <c r="D36" i="10" l="1"/>
  <c r="G36" i="10"/>
  <c r="C37" i="10" s="1"/>
  <c r="D37" i="10" l="1"/>
  <c r="G37" i="10"/>
  <c r="C38" i="10" s="1"/>
  <c r="G38" i="10" l="1"/>
  <c r="C39" i="10" s="1"/>
  <c r="D38" i="10"/>
  <c r="D39" i="10" l="1"/>
  <c r="G39" i="10"/>
  <c r="C40" i="10" s="1"/>
  <c r="D40" i="10" l="1"/>
  <c r="G40" i="10"/>
  <c r="C41" i="10" s="1"/>
  <c r="D41" i="10" l="1"/>
  <c r="G41" i="10"/>
  <c r="C42" i="10" s="1"/>
  <c r="G42" i="10" l="1"/>
  <c r="C43" i="10" s="1"/>
  <c r="D42" i="10"/>
  <c r="D43" i="10" l="1"/>
  <c r="G43" i="10"/>
  <c r="C44" i="10" s="1"/>
  <c r="D44" i="10" l="1"/>
  <c r="G44" i="10"/>
  <c r="C45" i="10" s="1"/>
  <c r="D45" i="10" l="1"/>
  <c r="G45" i="10"/>
  <c r="C46" i="10" s="1"/>
  <c r="G46" i="10" l="1"/>
  <c r="C47" i="10" s="1"/>
  <c r="D46" i="10"/>
  <c r="G47" i="10" l="1"/>
  <c r="C48" i="10" s="1"/>
  <c r="D47" i="10"/>
  <c r="D48" i="10" l="1"/>
  <c r="G48" i="10"/>
  <c r="C49" i="10" s="1"/>
  <c r="D49" i="10" l="1"/>
  <c r="G49" i="10"/>
  <c r="C50" i="10" s="1"/>
  <c r="G50" i="10" l="1"/>
  <c r="C51" i="10" s="1"/>
  <c r="D50" i="10"/>
  <c r="D51" i="10" l="1"/>
  <c r="G51" i="10"/>
  <c r="C52" i="10" s="1"/>
  <c r="D52" i="10" l="1"/>
  <c r="G52" i="10"/>
  <c r="C53" i="10" s="1"/>
  <c r="D53" i="10" l="1"/>
  <c r="G53" i="10"/>
  <c r="C54" i="10" s="1"/>
  <c r="G54" i="10" l="1"/>
  <c r="C55" i="10" s="1"/>
  <c r="D54" i="10"/>
  <c r="D55" i="10" l="1"/>
  <c r="G55" i="10"/>
  <c r="C56" i="10" s="1"/>
  <c r="D56" i="10" l="1"/>
  <c r="G56" i="10"/>
  <c r="C57" i="10" s="1"/>
  <c r="D57" i="10" l="1"/>
  <c r="G57" i="10"/>
  <c r="C58" i="10" s="1"/>
  <c r="G58" i="10" l="1"/>
  <c r="C59" i="10" s="1"/>
  <c r="D58" i="10"/>
  <c r="D59" i="10" l="1"/>
  <c r="G59" i="10"/>
  <c r="C60" i="10" s="1"/>
  <c r="D60" i="10" l="1"/>
  <c r="G60" i="10"/>
  <c r="C61" i="10" s="1"/>
  <c r="D61" i="10" l="1"/>
  <c r="G61" i="10"/>
  <c r="C62" i="10" s="1"/>
  <c r="G62" i="10" l="1"/>
  <c r="C63" i="10" s="1"/>
  <c r="D62" i="10"/>
  <c r="G63" i="10" l="1"/>
  <c r="C64" i="10" s="1"/>
  <c r="D63" i="10"/>
  <c r="D64" i="10" l="1"/>
  <c r="G64" i="10"/>
  <c r="C65" i="10" s="1"/>
  <c r="D65" i="10" l="1"/>
  <c r="G65" i="10"/>
  <c r="C66" i="10" s="1"/>
  <c r="G66" i="10" l="1"/>
  <c r="C67" i="10" s="1"/>
  <c r="D66" i="10"/>
  <c r="D67" i="10" l="1"/>
  <c r="G67" i="10"/>
  <c r="C68" i="10" s="1"/>
  <c r="D68" i="10" l="1"/>
  <c r="G68" i="10"/>
  <c r="C69" i="10" s="1"/>
  <c r="D69" i="10" l="1"/>
  <c r="G69" i="10"/>
  <c r="C70" i="10" s="1"/>
  <c r="G70" i="10" l="1"/>
  <c r="C71" i="10" s="1"/>
  <c r="D70" i="10"/>
  <c r="G71" i="10" l="1"/>
  <c r="C72" i="10" s="1"/>
  <c r="D71" i="10"/>
  <c r="D72" i="10" l="1"/>
  <c r="G72" i="10"/>
  <c r="C73" i="10" s="1"/>
  <c r="D73" i="10" l="1"/>
  <c r="G73" i="10"/>
  <c r="C74" i="10" s="1"/>
  <c r="G74" i="10" l="1"/>
  <c r="D74" i="10"/>
  <c r="E32" i="4" l="1"/>
  <c r="E12" i="4"/>
  <c r="E74" i="8" l="1"/>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F15" i="8"/>
  <c r="F16" i="8" s="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F45" i="8" s="1"/>
  <c r="F46" i="8" s="1"/>
  <c r="F47" i="8" s="1"/>
  <c r="F48" i="8" s="1"/>
  <c r="F49" i="8" s="1"/>
  <c r="F50" i="8" s="1"/>
  <c r="F51" i="8" s="1"/>
  <c r="F52" i="8" s="1"/>
  <c r="F53" i="8" s="1"/>
  <c r="F54" i="8" s="1"/>
  <c r="F55" i="8" s="1"/>
  <c r="F56" i="8" s="1"/>
  <c r="F57" i="8" s="1"/>
  <c r="F58" i="8" s="1"/>
  <c r="F59" i="8" s="1"/>
  <c r="F60" i="8" s="1"/>
  <c r="F61" i="8" s="1"/>
  <c r="F62" i="8" s="1"/>
  <c r="F63" i="8" s="1"/>
  <c r="F64" i="8" s="1"/>
  <c r="F65" i="8" s="1"/>
  <c r="F66" i="8" s="1"/>
  <c r="F67" i="8" s="1"/>
  <c r="F68" i="8" s="1"/>
  <c r="F69" i="8" s="1"/>
  <c r="F70" i="8" s="1"/>
  <c r="F71" i="8" s="1"/>
  <c r="F72" i="8" s="1"/>
  <c r="F73" i="8" s="1"/>
  <c r="F74" i="8" s="1"/>
  <c r="E15" i="8"/>
  <c r="C15" i="8"/>
  <c r="D15" i="8" s="1"/>
  <c r="A15" i="8"/>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D9" i="8"/>
  <c r="D8" i="8"/>
  <c r="G15" i="8" l="1"/>
  <c r="C16" i="8" s="1"/>
  <c r="E13" i="4"/>
  <c r="G16" i="8"/>
  <c r="C17" i="8" s="1"/>
  <c r="D16" i="8"/>
  <c r="E22" i="4" l="1"/>
  <c r="E34" i="4" s="1"/>
  <c r="E37" i="4" s="1"/>
  <c r="D17" i="8"/>
  <c r="G17" i="8"/>
  <c r="C18" i="8" s="1"/>
  <c r="G18" i="8" l="1"/>
  <c r="C19" i="8" s="1"/>
  <c r="D18" i="8"/>
  <c r="G19" i="8" l="1"/>
  <c r="C20" i="8" s="1"/>
  <c r="D19" i="8"/>
  <c r="D20" i="8" l="1"/>
  <c r="G20" i="8"/>
  <c r="C21" i="8" s="1"/>
  <c r="D21" i="8" l="1"/>
  <c r="G21" i="8"/>
  <c r="C22" i="8" s="1"/>
  <c r="G22" i="8" l="1"/>
  <c r="C23" i="8" s="1"/>
  <c r="D22" i="8"/>
  <c r="G23" i="8" l="1"/>
  <c r="C24" i="8" s="1"/>
  <c r="D23" i="8"/>
  <c r="G24" i="8" l="1"/>
  <c r="C25" i="8" s="1"/>
  <c r="D24" i="8"/>
  <c r="D25" i="8" l="1"/>
  <c r="G25" i="8"/>
  <c r="C26" i="8" s="1"/>
  <c r="G26" i="8" l="1"/>
  <c r="C27" i="8" s="1"/>
  <c r="D26" i="8"/>
  <c r="G27" i="8" l="1"/>
  <c r="C28" i="8" s="1"/>
  <c r="D27" i="8"/>
  <c r="G28" i="8" l="1"/>
  <c r="C29" i="8" s="1"/>
  <c r="D28" i="8"/>
  <c r="D29" i="8" l="1"/>
  <c r="G29" i="8"/>
  <c r="C30" i="8" s="1"/>
  <c r="G30" i="8" l="1"/>
  <c r="C31" i="8" s="1"/>
  <c r="D30" i="8"/>
  <c r="G31" i="8" l="1"/>
  <c r="C32" i="8" s="1"/>
  <c r="D31" i="8"/>
  <c r="G32" i="8" l="1"/>
  <c r="C33" i="8" s="1"/>
  <c r="D32" i="8"/>
  <c r="D33" i="8" l="1"/>
  <c r="G33" i="8"/>
  <c r="C34" i="8" s="1"/>
  <c r="G34" i="8" l="1"/>
  <c r="C35" i="8" s="1"/>
  <c r="D34" i="8"/>
  <c r="G35" i="8" l="1"/>
  <c r="C36" i="8" s="1"/>
  <c r="D35" i="8"/>
  <c r="D36" i="8" l="1"/>
  <c r="G36" i="8"/>
  <c r="C37" i="8" s="1"/>
  <c r="D37" i="8" l="1"/>
  <c r="G37" i="8"/>
  <c r="C38" i="8" s="1"/>
  <c r="G38" i="8" l="1"/>
  <c r="C39" i="8" s="1"/>
  <c r="D38" i="8"/>
  <c r="G39" i="8" l="1"/>
  <c r="C40" i="8" s="1"/>
  <c r="D39" i="8"/>
  <c r="D40" i="8" l="1"/>
  <c r="G40" i="8"/>
  <c r="C41" i="8" s="1"/>
  <c r="D41" i="8" l="1"/>
  <c r="G41" i="8"/>
  <c r="C42" i="8" s="1"/>
  <c r="G42" i="8" l="1"/>
  <c r="C43" i="8" s="1"/>
  <c r="D42" i="8"/>
  <c r="G43" i="8" l="1"/>
  <c r="C44" i="8" s="1"/>
  <c r="D43" i="8"/>
  <c r="D44" i="8" l="1"/>
  <c r="G44" i="8"/>
  <c r="C45" i="8" s="1"/>
  <c r="D45" i="8" l="1"/>
  <c r="G45" i="8"/>
  <c r="C46" i="8" s="1"/>
  <c r="G46" i="8" l="1"/>
  <c r="C47" i="8" s="1"/>
  <c r="D46" i="8"/>
  <c r="G47" i="8" l="1"/>
  <c r="C48" i="8" s="1"/>
  <c r="D47" i="8"/>
  <c r="D48" i="8" l="1"/>
  <c r="G48" i="8"/>
  <c r="C49" i="8" s="1"/>
  <c r="D49" i="8" l="1"/>
  <c r="G49" i="8"/>
  <c r="C50" i="8" s="1"/>
  <c r="G50" i="8" l="1"/>
  <c r="C51" i="8" s="1"/>
  <c r="D50" i="8"/>
  <c r="G51" i="8" l="1"/>
  <c r="C52" i="8" s="1"/>
  <c r="D51" i="8"/>
  <c r="D52" i="8" l="1"/>
  <c r="G52" i="8"/>
  <c r="C53" i="8" s="1"/>
  <c r="D53" i="8" l="1"/>
  <c r="G53" i="8"/>
  <c r="C54" i="8" s="1"/>
  <c r="G54" i="8" l="1"/>
  <c r="C55" i="8" s="1"/>
  <c r="D54" i="8"/>
  <c r="G55" i="8" l="1"/>
  <c r="C56" i="8" s="1"/>
  <c r="D55" i="8"/>
  <c r="A20" i="5"/>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E18" i="5"/>
  <c r="E13" i="5"/>
  <c r="E12" i="5"/>
  <c r="C18" i="5" s="1"/>
  <c r="D8" i="5"/>
  <c r="D10" i="5" s="1"/>
  <c r="G56" i="8" l="1"/>
  <c r="C57" i="8" s="1"/>
  <c r="D56" i="8"/>
  <c r="D18" i="5"/>
  <c r="F18" i="5" s="1"/>
  <c r="G18" i="5"/>
  <c r="C19" i="5" s="1"/>
  <c r="F19" i="5"/>
  <c r="F20" i="5"/>
  <c r="D19" i="5"/>
  <c r="E19" i="5" s="1"/>
  <c r="G19" i="5" s="1"/>
  <c r="C20" i="5" s="1"/>
  <c r="D57" i="8" l="1"/>
  <c r="G57" i="8"/>
  <c r="C58" i="8" s="1"/>
  <c r="D20" i="5"/>
  <c r="E20" i="5" s="1"/>
  <c r="G20" i="5" s="1"/>
  <c r="C21" i="5" s="1"/>
  <c r="F21" i="5"/>
  <c r="G58" i="8" l="1"/>
  <c r="C59" i="8" s="1"/>
  <c r="D58" i="8"/>
  <c r="D21" i="5"/>
  <c r="E21" i="5" s="1"/>
  <c r="G21" i="5" s="1"/>
  <c r="C22" i="5" s="1"/>
  <c r="F22" i="5"/>
  <c r="G59" i="8" l="1"/>
  <c r="C60" i="8" s="1"/>
  <c r="D59" i="8"/>
  <c r="D22" i="5"/>
  <c r="E22" i="5" s="1"/>
  <c r="G22" i="5" s="1"/>
  <c r="C23" i="5" s="1"/>
  <c r="F23" i="5"/>
  <c r="G60" i="8" l="1"/>
  <c r="C61" i="8" s="1"/>
  <c r="D60" i="8"/>
  <c r="D23" i="5"/>
  <c r="E23" i="5" s="1"/>
  <c r="G23" i="5" s="1"/>
  <c r="C24" i="5" s="1"/>
  <c r="F24" i="5"/>
  <c r="E35" i="4" l="1"/>
  <c r="D61" i="8"/>
  <c r="G61" i="8"/>
  <c r="C62" i="8" s="1"/>
  <c r="D24" i="5"/>
  <c r="F25" i="5"/>
  <c r="E24" i="5"/>
  <c r="G24" i="5" s="1"/>
  <c r="C25" i="5" s="1"/>
  <c r="E36" i="4" l="1"/>
  <c r="E38" i="4" s="1"/>
  <c r="G62" i="8"/>
  <c r="C63" i="8" s="1"/>
  <c r="D62" i="8"/>
  <c r="D25" i="5"/>
  <c r="E25" i="5" s="1"/>
  <c r="G25" i="5" s="1"/>
  <c r="C26" i="5" s="1"/>
  <c r="F26" i="5"/>
  <c r="G63" i="8" l="1"/>
  <c r="C64" i="8" s="1"/>
  <c r="D63" i="8"/>
  <c r="D26" i="5"/>
  <c r="F27" i="5"/>
  <c r="E26" i="5"/>
  <c r="G26" i="5" s="1"/>
  <c r="C27" i="5" s="1"/>
  <c r="D64" i="8" l="1"/>
  <c r="G64" i="8"/>
  <c r="C65" i="8" s="1"/>
  <c r="D27" i="5"/>
  <c r="E27" i="5" s="1"/>
  <c r="G27" i="5" s="1"/>
  <c r="C28" i="5" s="1"/>
  <c r="F28" i="5"/>
  <c r="D65" i="8" l="1"/>
  <c r="G65" i="8"/>
  <c r="C66" i="8" s="1"/>
  <c r="D28" i="5"/>
  <c r="E28" i="5" s="1"/>
  <c r="G28" i="5" s="1"/>
  <c r="C29" i="5" s="1"/>
  <c r="F29" i="5"/>
  <c r="G66" i="8" l="1"/>
  <c r="C67" i="8" s="1"/>
  <c r="D66" i="8"/>
  <c r="D29" i="5"/>
  <c r="E29" i="5" s="1"/>
  <c r="G29" i="5" s="1"/>
  <c r="C30" i="5" s="1"/>
  <c r="F30" i="5"/>
  <c r="G67" i="8" l="1"/>
  <c r="C68" i="8" s="1"/>
  <c r="D67" i="8"/>
  <c r="D30" i="5"/>
  <c r="E30" i="5" s="1"/>
  <c r="G30" i="5" s="1"/>
  <c r="C31" i="5" s="1"/>
  <c r="F31" i="5"/>
  <c r="G68" i="8" l="1"/>
  <c r="C69" i="8" s="1"/>
  <c r="D68" i="8"/>
  <c r="F32" i="5"/>
  <c r="D31" i="5"/>
  <c r="E31" i="5" s="1"/>
  <c r="G31" i="5" s="1"/>
  <c r="C32" i="5" s="1"/>
  <c r="D69" i="8" l="1"/>
  <c r="G69" i="8"/>
  <c r="C70" i="8" s="1"/>
  <c r="D32" i="5"/>
  <c r="E32" i="5" s="1"/>
  <c r="G32" i="5" s="1"/>
  <c r="C33" i="5" s="1"/>
  <c r="F33" i="5"/>
  <c r="G70" i="8" l="1"/>
  <c r="C71" i="8" s="1"/>
  <c r="D70" i="8"/>
  <c r="D33" i="5"/>
  <c r="E33" i="5" s="1"/>
  <c r="G33" i="5" s="1"/>
  <c r="C34" i="5" s="1"/>
  <c r="F34" i="5"/>
  <c r="G71" i="8" l="1"/>
  <c r="C72" i="8" s="1"/>
  <c r="D71" i="8"/>
  <c r="D34" i="5"/>
  <c r="E34" i="5" s="1"/>
  <c r="G34" i="5" s="1"/>
  <c r="C35" i="5" s="1"/>
  <c r="F35" i="5"/>
  <c r="G72" i="8" l="1"/>
  <c r="C73" i="8" s="1"/>
  <c r="D72" i="8"/>
  <c r="D35" i="5"/>
  <c r="E35" i="5" s="1"/>
  <c r="G35" i="5" s="1"/>
  <c r="C36" i="5" s="1"/>
  <c r="F36" i="5"/>
  <c r="D73" i="8" l="1"/>
  <c r="G73" i="8"/>
  <c r="C74" i="8" s="1"/>
  <c r="D36" i="5"/>
  <c r="E36" i="5" s="1"/>
  <c r="G36" i="5" s="1"/>
  <c r="C37" i="5" s="1"/>
  <c r="F37" i="5"/>
  <c r="G74" i="8" l="1"/>
  <c r="D74" i="8"/>
  <c r="D37" i="5"/>
  <c r="E37" i="5" s="1"/>
  <c r="G37" i="5" s="1"/>
  <c r="C38" i="5" s="1"/>
  <c r="F38" i="5"/>
  <c r="D38" i="5" l="1"/>
  <c r="E38" i="5" s="1"/>
  <c r="G38" i="5" s="1"/>
  <c r="C39" i="5" s="1"/>
  <c r="F39" i="5"/>
  <c r="D39" i="5" l="1"/>
  <c r="E39" i="5" s="1"/>
  <c r="G39" i="5" s="1"/>
  <c r="C40" i="5" s="1"/>
  <c r="F40" i="5"/>
  <c r="D40" i="5" l="1"/>
  <c r="F41" i="5"/>
  <c r="E40" i="5"/>
  <c r="G40" i="5" s="1"/>
  <c r="C41" i="5" s="1"/>
  <c r="D41" i="5" l="1"/>
  <c r="E41" i="5" s="1"/>
  <c r="G41" i="5" s="1"/>
  <c r="C42" i="5" s="1"/>
  <c r="F42" i="5"/>
  <c r="D42" i="5" l="1"/>
  <c r="E42" i="5" s="1"/>
  <c r="G42" i="5" s="1"/>
  <c r="C43" i="5" s="1"/>
  <c r="F43" i="5"/>
  <c r="D43" i="5" l="1"/>
  <c r="E43" i="5" s="1"/>
  <c r="G43" i="5" s="1"/>
  <c r="C44" i="5" s="1"/>
  <c r="F44" i="5"/>
  <c r="D44" i="5" l="1"/>
  <c r="F45" i="5"/>
  <c r="E44" i="5"/>
  <c r="G44" i="5" s="1"/>
  <c r="C45" i="5" s="1"/>
  <c r="D45" i="5" l="1"/>
  <c r="E45" i="5" s="1"/>
  <c r="G45" i="5" s="1"/>
  <c r="C46" i="5" s="1"/>
  <c r="F46" i="5"/>
  <c r="D46" i="5" l="1"/>
  <c r="E46" i="5" s="1"/>
  <c r="G46" i="5" s="1"/>
  <c r="C47" i="5" s="1"/>
  <c r="F47" i="5"/>
  <c r="D47" i="5" l="1"/>
  <c r="E47" i="5" s="1"/>
  <c r="G47" i="5" s="1"/>
  <c r="C48" i="5" s="1"/>
  <c r="F48" i="5"/>
  <c r="D48" i="5" l="1"/>
  <c r="F49" i="5"/>
  <c r="E48" i="5"/>
  <c r="G48" i="5" s="1"/>
  <c r="C49" i="5" s="1"/>
  <c r="D49" i="5" l="1"/>
  <c r="E49" i="5" s="1"/>
  <c r="G49" i="5" s="1"/>
  <c r="C50" i="5" s="1"/>
  <c r="F50" i="5"/>
  <c r="D50" i="5" l="1"/>
  <c r="F51" i="5"/>
  <c r="E50" i="5"/>
  <c r="G50" i="5" s="1"/>
  <c r="C51" i="5" s="1"/>
  <c r="D51" i="5" l="1"/>
  <c r="E51" i="5"/>
  <c r="G51" i="5" s="1"/>
  <c r="C52" i="5" s="1"/>
  <c r="F52" i="5"/>
  <c r="D52" i="5" l="1"/>
  <c r="E52" i="5" s="1"/>
  <c r="G52" i="5" s="1"/>
  <c r="C53" i="5" s="1"/>
  <c r="F53" i="5"/>
  <c r="D53" i="5" l="1"/>
  <c r="F54" i="5"/>
  <c r="E53" i="5"/>
  <c r="G53" i="5" s="1"/>
  <c r="C54" i="5" s="1"/>
  <c r="D54" i="5" l="1"/>
  <c r="E54" i="5" s="1"/>
  <c r="G54" i="5" s="1"/>
  <c r="C55" i="5" s="1"/>
  <c r="F55" i="5"/>
  <c r="D55" i="5" l="1"/>
  <c r="E55" i="5" s="1"/>
  <c r="G55" i="5" s="1"/>
  <c r="C56" i="5" s="1"/>
  <c r="F56" i="5"/>
  <c r="D56" i="5" l="1"/>
  <c r="E56" i="5" s="1"/>
  <c r="G56" i="5" s="1"/>
  <c r="C57" i="5" s="1"/>
  <c r="F57" i="5"/>
  <c r="D57" i="5" l="1"/>
  <c r="E57" i="5" s="1"/>
  <c r="G57" i="5" s="1"/>
  <c r="C58" i="5" s="1"/>
  <c r="F58" i="5"/>
  <c r="D58" i="5" l="1"/>
  <c r="E58" i="5" s="1"/>
  <c r="G58" i="5" s="1"/>
  <c r="C59" i="5" s="1"/>
  <c r="F59" i="5"/>
  <c r="D59" i="5" l="1"/>
  <c r="E59" i="5" s="1"/>
  <c r="G59" i="5" s="1"/>
  <c r="C60" i="5" s="1"/>
  <c r="F60" i="5"/>
  <c r="D60" i="5" l="1"/>
  <c r="E60" i="5" s="1"/>
  <c r="G60" i="5" s="1"/>
  <c r="C61" i="5" s="1"/>
  <c r="F61" i="5"/>
  <c r="D61" i="5" l="1"/>
  <c r="F62" i="5"/>
  <c r="E61" i="5"/>
  <c r="G61" i="5" s="1"/>
  <c r="C62" i="5" s="1"/>
  <c r="D62" i="5" l="1"/>
  <c r="F63" i="5"/>
  <c r="E62" i="5"/>
  <c r="G62" i="5" s="1"/>
  <c r="C63" i="5" s="1"/>
  <c r="D63" i="5" l="1"/>
  <c r="E63" i="5" s="1"/>
  <c r="G63" i="5" s="1"/>
  <c r="C64" i="5" s="1"/>
  <c r="F64" i="5"/>
  <c r="D64" i="5" l="1"/>
  <c r="E64" i="5" s="1"/>
  <c r="G64" i="5" s="1"/>
  <c r="C65" i="5" s="1"/>
  <c r="F65" i="5"/>
  <c r="D65" i="5" l="1"/>
  <c r="E65" i="5" s="1"/>
  <c r="G65" i="5" s="1"/>
  <c r="C66" i="5" s="1"/>
  <c r="F66" i="5"/>
  <c r="D66" i="5" l="1"/>
  <c r="F67" i="5"/>
  <c r="E66" i="5"/>
  <c r="G66" i="5" s="1"/>
  <c r="C67" i="5" s="1"/>
  <c r="D67" i="5" l="1"/>
  <c r="E67" i="5" s="1"/>
  <c r="G67" i="5" s="1"/>
  <c r="C68" i="5" s="1"/>
  <c r="F68" i="5"/>
  <c r="D68" i="5" l="1"/>
  <c r="E68" i="5" s="1"/>
  <c r="G68" i="5" s="1"/>
  <c r="C69" i="5" s="1"/>
  <c r="F69" i="5"/>
  <c r="D69" i="5" l="1"/>
  <c r="E69" i="5" s="1"/>
  <c r="G69" i="5" s="1"/>
  <c r="C70" i="5" s="1"/>
  <c r="F70" i="5"/>
  <c r="D70" i="5" l="1"/>
  <c r="E70" i="5" s="1"/>
  <c r="G70" i="5" s="1"/>
  <c r="C71" i="5" s="1"/>
  <c r="F71" i="5"/>
  <c r="D71" i="5" l="1"/>
  <c r="E71" i="5" s="1"/>
  <c r="G71" i="5" s="1"/>
  <c r="C72" i="5" s="1"/>
  <c r="F72" i="5"/>
  <c r="D72" i="5" l="1"/>
  <c r="E72" i="5" s="1"/>
  <c r="G72" i="5" s="1"/>
  <c r="C73" i="5" s="1"/>
  <c r="F73" i="5"/>
  <c r="D73" i="5" l="1"/>
  <c r="E73" i="5" s="1"/>
  <c r="G73" i="5" s="1"/>
  <c r="C74" i="5" s="1"/>
  <c r="F74" i="5"/>
  <c r="D74" i="5" l="1"/>
  <c r="E74" i="5" s="1"/>
  <c r="G74" i="5" s="1"/>
  <c r="C75" i="5" s="1"/>
  <c r="F75" i="5"/>
  <c r="D75" i="5" l="1"/>
  <c r="E75" i="5" s="1"/>
  <c r="G75" i="5" s="1"/>
  <c r="C76" i="5" s="1"/>
  <c r="F76" i="5"/>
  <c r="D76" i="5" l="1"/>
  <c r="F77" i="5"/>
  <c r="E76" i="5"/>
  <c r="G76" i="5" s="1"/>
  <c r="C77" i="5" s="1"/>
  <c r="D77" i="5" l="1"/>
  <c r="E77" i="5" s="1"/>
  <c r="G77" i="5" s="1"/>
  <c r="C78" i="5" s="1"/>
  <c r="F78" i="5"/>
  <c r="D78" i="5" l="1"/>
  <c r="E78" i="5" s="1"/>
  <c r="G78" i="5" s="1"/>
  <c r="C79" i="5" s="1"/>
  <c r="F79" i="5"/>
  <c r="D79" i="5" l="1"/>
  <c r="E79" i="5" s="1"/>
  <c r="G79" i="5" s="1"/>
  <c r="C80" i="5" s="1"/>
  <c r="F80" i="5"/>
  <c r="D80" i="5" l="1"/>
  <c r="E80" i="5" s="1"/>
  <c r="G80" i="5" s="1"/>
  <c r="C81" i="5" s="1"/>
  <c r="F81" i="5"/>
  <c r="D81" i="5" l="1"/>
  <c r="E81" i="5" s="1"/>
  <c r="G81" i="5" s="1"/>
  <c r="C82" i="5" s="1"/>
  <c r="F82" i="5"/>
  <c r="D82" i="5" l="1"/>
  <c r="E82" i="5" s="1"/>
  <c r="G82" i="5" s="1"/>
  <c r="C83" i="5" s="1"/>
  <c r="F83" i="5"/>
  <c r="D83" i="5" l="1"/>
  <c r="E83" i="5" s="1"/>
  <c r="G83" i="5" s="1"/>
  <c r="C84" i="5" s="1"/>
  <c r="F84" i="5"/>
  <c r="D84" i="5" l="1"/>
  <c r="E84" i="5" s="1"/>
  <c r="G84" i="5" s="1"/>
  <c r="C85" i="5" s="1"/>
  <c r="F85" i="5"/>
  <c r="D85" i="5" l="1"/>
  <c r="E85" i="5" s="1"/>
  <c r="G85" i="5" s="1"/>
  <c r="C86" i="5" s="1"/>
  <c r="F86" i="5"/>
  <c r="D86" i="5" l="1"/>
  <c r="E86" i="5" s="1"/>
  <c r="G86" i="5" s="1"/>
  <c r="C87" i="5" s="1"/>
  <c r="F87" i="5"/>
  <c r="D87" i="5" l="1"/>
  <c r="E87" i="5" s="1"/>
  <c r="G87" i="5" s="1"/>
  <c r="C88" i="5" s="1"/>
  <c r="F88" i="5"/>
  <c r="D88" i="5" l="1"/>
  <c r="E88" i="5" s="1"/>
  <c r="G88" i="5" s="1"/>
  <c r="C89" i="5" s="1"/>
  <c r="F89" i="5"/>
  <c r="D89" i="5" l="1"/>
  <c r="F90" i="5"/>
  <c r="E89" i="5"/>
  <c r="G89" i="5" s="1"/>
  <c r="C90" i="5" s="1"/>
  <c r="D90" i="5" l="1"/>
  <c r="F91" i="5"/>
  <c r="E90" i="5"/>
  <c r="G90" i="5" s="1"/>
  <c r="C91" i="5" s="1"/>
  <c r="D91" i="5" l="1"/>
  <c r="E91" i="5" s="1"/>
  <c r="G91" i="5" s="1"/>
  <c r="C92" i="5" s="1"/>
  <c r="F92" i="5"/>
  <c r="D92" i="5" l="1"/>
  <c r="F93" i="5"/>
  <c r="E92" i="5"/>
  <c r="G92" i="5" s="1"/>
  <c r="C93" i="5" s="1"/>
  <c r="D93" i="5" l="1"/>
  <c r="E93" i="5" s="1"/>
  <c r="G93" i="5" s="1"/>
  <c r="C94" i="5" s="1"/>
  <c r="F94" i="5"/>
  <c r="D94" i="5" l="1"/>
  <c r="E94" i="5" s="1"/>
  <c r="G94" i="5" s="1"/>
  <c r="C95" i="5" s="1"/>
  <c r="F95" i="5"/>
  <c r="D95" i="5" l="1"/>
  <c r="E95" i="5" s="1"/>
  <c r="G95" i="5" s="1"/>
  <c r="C96" i="5" s="1"/>
  <c r="F96" i="5"/>
  <c r="D96" i="5" l="1"/>
  <c r="F97" i="5"/>
  <c r="E96" i="5"/>
  <c r="G96" i="5" s="1"/>
  <c r="C97" i="5" s="1"/>
  <c r="D97" i="5" l="1"/>
  <c r="E97" i="5" s="1"/>
  <c r="G97" i="5" s="1"/>
  <c r="C98" i="5" s="1"/>
  <c r="F98" i="5"/>
  <c r="D98" i="5" l="1"/>
  <c r="E98" i="5" s="1"/>
  <c r="G98" i="5" s="1"/>
  <c r="C99" i="5" s="1"/>
  <c r="F99" i="5"/>
  <c r="D99" i="5" l="1"/>
  <c r="E99" i="5" s="1"/>
  <c r="G99" i="5" s="1"/>
  <c r="C100" i="5" s="1"/>
  <c r="F100" i="5"/>
  <c r="D100" i="5" l="1"/>
  <c r="F101" i="5"/>
  <c r="E100" i="5"/>
  <c r="G100" i="5" s="1"/>
  <c r="C101" i="5" s="1"/>
  <c r="D101" i="5" l="1"/>
  <c r="E101" i="5" s="1"/>
  <c r="G101" i="5" s="1"/>
  <c r="C102" i="5" s="1"/>
  <c r="F102" i="5"/>
  <c r="D102" i="5" l="1"/>
  <c r="E102" i="5" s="1"/>
  <c r="G102" i="5" s="1"/>
  <c r="C103" i="5" s="1"/>
  <c r="F103" i="5"/>
  <c r="D103" i="5" l="1"/>
  <c r="E103" i="5"/>
  <c r="G103" i="5" s="1"/>
  <c r="C104" i="5" s="1"/>
  <c r="F104" i="5"/>
  <c r="D104" i="5" l="1"/>
  <c r="E104" i="5" s="1"/>
  <c r="G104" i="5" s="1"/>
  <c r="C105" i="5" s="1"/>
  <c r="F105" i="5"/>
  <c r="D105" i="5" l="1"/>
  <c r="E105" i="5"/>
  <c r="G105" i="5" s="1"/>
  <c r="C106" i="5" s="1"/>
  <c r="F106" i="5"/>
  <c r="D106" i="5" l="1"/>
  <c r="E106" i="5"/>
  <c r="G106" i="5" s="1"/>
  <c r="C107" i="5" s="1"/>
  <c r="F107" i="5"/>
  <c r="D107" i="5" l="1"/>
  <c r="E107" i="5" s="1"/>
  <c r="G107" i="5" s="1"/>
  <c r="C108" i="5" s="1"/>
  <c r="F108" i="5"/>
  <c r="D108" i="5" l="1"/>
  <c r="E108" i="5" s="1"/>
  <c r="G108" i="5" s="1"/>
  <c r="C109" i="5" s="1"/>
  <c r="F109" i="5"/>
  <c r="D109" i="5" l="1"/>
  <c r="E109" i="5" s="1"/>
  <c r="G109" i="5" s="1"/>
  <c r="C110" i="5" s="1"/>
  <c r="F110" i="5"/>
  <c r="D110" i="5" l="1"/>
  <c r="E110" i="5" s="1"/>
  <c r="G110" i="5" s="1"/>
  <c r="C111" i="5" s="1"/>
  <c r="F111" i="5"/>
  <c r="D111" i="5" l="1"/>
  <c r="E111" i="5" s="1"/>
  <c r="G111" i="5" s="1"/>
  <c r="C112" i="5" s="1"/>
  <c r="F112" i="5"/>
  <c r="D112" i="5" l="1"/>
  <c r="E112" i="5" s="1"/>
  <c r="G112" i="5" s="1"/>
  <c r="C113" i="5" s="1"/>
  <c r="F113" i="5"/>
  <c r="D113" i="5" l="1"/>
  <c r="E113" i="5" s="1"/>
  <c r="G113" i="5" s="1"/>
  <c r="C114" i="5" s="1"/>
  <c r="F114" i="5"/>
  <c r="D114" i="5" l="1"/>
  <c r="E114" i="5"/>
  <c r="G114" i="5" s="1"/>
  <c r="C115" i="5" s="1"/>
  <c r="F115" i="5"/>
  <c r="D115" i="5" l="1"/>
  <c r="E115" i="5" s="1"/>
  <c r="G115" i="5" s="1"/>
  <c r="C116" i="5" s="1"/>
  <c r="F116" i="5"/>
  <c r="D116" i="5" l="1"/>
  <c r="E116" i="5" s="1"/>
  <c r="G116" i="5" s="1"/>
  <c r="C117" i="5" s="1"/>
  <c r="F117" i="5"/>
  <c r="D117" i="5" l="1"/>
  <c r="E117" i="5" s="1"/>
  <c r="G117" i="5" s="1"/>
  <c r="C118" i="5" s="1"/>
  <c r="F118" i="5"/>
  <c r="D118" i="5" l="1"/>
  <c r="E118" i="5" s="1"/>
  <c r="G118" i="5" s="1"/>
  <c r="C119" i="5" s="1"/>
  <c r="F119" i="5"/>
  <c r="D119" i="5" l="1"/>
  <c r="E119" i="5" s="1"/>
  <c r="G119" i="5" s="1"/>
  <c r="C120" i="5" s="1"/>
  <c r="F120" i="5"/>
  <c r="D120" i="5" l="1"/>
  <c r="E120" i="5" s="1"/>
  <c r="G120" i="5" s="1"/>
  <c r="C121" i="5" s="1"/>
  <c r="F121" i="5"/>
  <c r="D121" i="5" l="1"/>
  <c r="E121" i="5" s="1"/>
  <c r="G121" i="5" s="1"/>
  <c r="C122" i="5" s="1"/>
  <c r="F122" i="5"/>
  <c r="F123" i="5" l="1"/>
  <c r="D122" i="5"/>
  <c r="E122" i="5" s="1"/>
  <c r="G122" i="5" s="1"/>
  <c r="C123" i="5" s="1"/>
  <c r="D123" i="5" l="1"/>
  <c r="E123" i="5" s="1"/>
  <c r="G123" i="5" s="1"/>
  <c r="C124" i="5" s="1"/>
  <c r="F124" i="5"/>
  <c r="D124" i="5" l="1"/>
  <c r="F125" i="5"/>
  <c r="E124" i="5"/>
  <c r="G124" i="5" s="1"/>
  <c r="C125" i="5" s="1"/>
  <c r="D125" i="5" l="1"/>
  <c r="E125" i="5" s="1"/>
  <c r="G125" i="5" s="1"/>
  <c r="C126" i="5" s="1"/>
  <c r="F126" i="5"/>
  <c r="D126" i="5" l="1"/>
  <c r="E126" i="5" s="1"/>
  <c r="G126" i="5" s="1"/>
  <c r="C127" i="5" s="1"/>
  <c r="F127" i="5"/>
  <c r="D127" i="5" l="1"/>
  <c r="E127" i="5" s="1"/>
  <c r="G127" i="5" s="1"/>
  <c r="C128" i="5" s="1"/>
  <c r="F128" i="5"/>
  <c r="D128" i="5" l="1"/>
  <c r="E128" i="5" s="1"/>
  <c r="G128" i="5" s="1"/>
  <c r="C129" i="5" s="1"/>
  <c r="F129" i="5"/>
  <c r="D129" i="5" l="1"/>
  <c r="F130" i="5"/>
  <c r="E129" i="5"/>
  <c r="G129" i="5" s="1"/>
  <c r="C130" i="5" s="1"/>
  <c r="D130" i="5" l="1"/>
  <c r="E130" i="5" s="1"/>
  <c r="G130" i="5" s="1"/>
  <c r="C131" i="5" s="1"/>
  <c r="F131" i="5"/>
  <c r="D131" i="5" l="1"/>
  <c r="E131" i="5" s="1"/>
  <c r="G131" i="5" s="1"/>
  <c r="C132" i="5" s="1"/>
  <c r="F132" i="5"/>
  <c r="D132" i="5" l="1"/>
  <c r="E132" i="5" s="1"/>
  <c r="G132" i="5" s="1"/>
  <c r="C133" i="5" s="1"/>
  <c r="F133" i="5"/>
  <c r="D133" i="5" l="1"/>
  <c r="E133" i="5" s="1"/>
  <c r="G133" i="5" s="1"/>
  <c r="C134" i="5" s="1"/>
  <c r="F134" i="5"/>
  <c r="D134" i="5" l="1"/>
  <c r="E134" i="5" s="1"/>
  <c r="G134" i="5" s="1"/>
  <c r="C135" i="5" s="1"/>
  <c r="F135" i="5"/>
  <c r="D135" i="5" l="1"/>
  <c r="E135" i="5" s="1"/>
  <c r="G135" i="5" s="1"/>
  <c r="C136" i="5" s="1"/>
  <c r="F136" i="5"/>
  <c r="D136" i="5" l="1"/>
  <c r="E136" i="5" s="1"/>
  <c r="G136" i="5" s="1"/>
  <c r="C137" i="5" s="1"/>
  <c r="F137" i="5"/>
  <c r="D137" i="5" l="1"/>
  <c r="F138" i="5"/>
  <c r="E137" i="5"/>
  <c r="G137" i="5" s="1"/>
  <c r="C138" i="5" s="1"/>
  <c r="D138" i="5" l="1"/>
  <c r="F139" i="5"/>
  <c r="E138" i="5"/>
  <c r="G138" i="5" s="1"/>
  <c r="C139" i="5" s="1"/>
  <c r="D139" i="5" l="1"/>
  <c r="E139" i="5"/>
  <c r="G139" i="5" s="1"/>
  <c r="C140" i="5" s="1"/>
  <c r="F140" i="5"/>
  <c r="D140" i="5" l="1"/>
  <c r="F141" i="5"/>
  <c r="E140" i="5"/>
  <c r="G140" i="5" s="1"/>
  <c r="C141" i="5" s="1"/>
  <c r="D141" i="5" l="1"/>
  <c r="F142" i="5"/>
  <c r="E141" i="5"/>
  <c r="G141" i="5" s="1"/>
  <c r="C142" i="5" s="1"/>
  <c r="D142" i="5" l="1"/>
  <c r="F143" i="5"/>
  <c r="E142" i="5"/>
  <c r="G142" i="5" s="1"/>
  <c r="C143" i="5" s="1"/>
  <c r="D143" i="5" l="1"/>
  <c r="E143" i="5"/>
  <c r="G143" i="5" s="1"/>
  <c r="C144" i="5" s="1"/>
  <c r="F144" i="5"/>
  <c r="D144" i="5" l="1"/>
  <c r="F145" i="5"/>
  <c r="E144" i="5"/>
  <c r="G144" i="5" s="1"/>
  <c r="C145" i="5" s="1"/>
  <c r="D145" i="5" l="1"/>
  <c r="F146" i="5"/>
  <c r="E145" i="5"/>
  <c r="G145" i="5" s="1"/>
  <c r="C146" i="5" s="1"/>
  <c r="D146" i="5" l="1"/>
  <c r="F147" i="5"/>
  <c r="E146" i="5"/>
  <c r="G146" i="5" s="1"/>
  <c r="C147" i="5" s="1"/>
  <c r="D147" i="5" l="1"/>
  <c r="E147" i="5" s="1"/>
  <c r="G147" i="5" s="1"/>
  <c r="C148" i="5" s="1"/>
  <c r="F148" i="5"/>
  <c r="D148" i="5" l="1"/>
  <c r="F149" i="5"/>
  <c r="E148" i="5"/>
  <c r="G148" i="5" s="1"/>
  <c r="C149" i="5" s="1"/>
  <c r="D149" i="5" l="1"/>
  <c r="F150" i="5"/>
  <c r="E149" i="5"/>
  <c r="G149" i="5" s="1"/>
  <c r="C150" i="5" s="1"/>
  <c r="D150" i="5" l="1"/>
  <c r="F151" i="5"/>
  <c r="E150" i="5"/>
  <c r="G150" i="5" s="1"/>
  <c r="C151" i="5" s="1"/>
  <c r="D151" i="5" l="1"/>
  <c r="E151" i="5" s="1"/>
  <c r="G151" i="5" s="1"/>
  <c r="C152" i="5" s="1"/>
  <c r="F152" i="5"/>
  <c r="D152" i="5" l="1"/>
  <c r="E152" i="5" s="1"/>
  <c r="G152" i="5" s="1"/>
  <c r="C153" i="5" s="1"/>
  <c r="F153" i="5"/>
  <c r="D153" i="5" l="1"/>
  <c r="E153" i="5" s="1"/>
  <c r="G153" i="5" s="1"/>
  <c r="C154" i="5" s="1"/>
  <c r="F154" i="5"/>
  <c r="D154" i="5" l="1"/>
  <c r="E154" i="5" s="1"/>
  <c r="G154" i="5" s="1"/>
  <c r="C155" i="5" s="1"/>
  <c r="F155" i="5"/>
  <c r="D155" i="5" l="1"/>
  <c r="E155" i="5" s="1"/>
  <c r="G155" i="5" s="1"/>
  <c r="C156" i="5" s="1"/>
  <c r="F156" i="5"/>
  <c r="D156" i="5" l="1"/>
  <c r="F157" i="5"/>
  <c r="E156" i="5"/>
  <c r="G156" i="5" s="1"/>
  <c r="C157" i="5" s="1"/>
  <c r="D157" i="5" l="1"/>
  <c r="E157" i="5"/>
  <c r="G157" i="5" s="1"/>
  <c r="C158" i="5" s="1"/>
  <c r="F158" i="5"/>
  <c r="D158" i="5" l="1"/>
  <c r="E158" i="5" s="1"/>
  <c r="G158" i="5" s="1"/>
  <c r="C159" i="5" s="1"/>
  <c r="F159" i="5"/>
  <c r="D159" i="5" l="1"/>
  <c r="E159" i="5"/>
  <c r="G159" i="5" s="1"/>
  <c r="C160" i="5" s="1"/>
  <c r="F160" i="5"/>
  <c r="D160" i="5" l="1"/>
  <c r="F161" i="5"/>
  <c r="E160" i="5"/>
  <c r="G160" i="5" s="1"/>
  <c r="C161" i="5" s="1"/>
  <c r="D161" i="5" l="1"/>
  <c r="E161" i="5"/>
  <c r="G161" i="5" s="1"/>
  <c r="C162" i="5" s="1"/>
  <c r="F162" i="5"/>
  <c r="D162" i="5" l="1"/>
  <c r="F163" i="5"/>
  <c r="E162" i="5"/>
  <c r="G162" i="5" s="1"/>
  <c r="C163" i="5" s="1"/>
  <c r="D163" i="5" l="1"/>
  <c r="E163" i="5" s="1"/>
  <c r="G163" i="5" s="1"/>
  <c r="C164" i="5" s="1"/>
  <c r="F164" i="5"/>
  <c r="D164" i="5" l="1"/>
  <c r="F165" i="5"/>
  <c r="E164" i="5"/>
  <c r="G164" i="5" s="1"/>
  <c r="C165" i="5" s="1"/>
  <c r="D165" i="5" l="1"/>
  <c r="E165" i="5" s="1"/>
  <c r="G165" i="5" s="1"/>
  <c r="C166" i="5" s="1"/>
  <c r="F166" i="5"/>
  <c r="D166" i="5" l="1"/>
  <c r="E166" i="5" s="1"/>
  <c r="G166" i="5" s="1"/>
  <c r="C167" i="5" s="1"/>
  <c r="F167" i="5"/>
  <c r="D167" i="5" l="1"/>
  <c r="E167" i="5"/>
  <c r="G167" i="5" s="1"/>
  <c r="C168" i="5" s="1"/>
  <c r="F168" i="5"/>
  <c r="D168" i="5" l="1"/>
  <c r="F169" i="5"/>
  <c r="E168" i="5"/>
  <c r="G168" i="5" s="1"/>
  <c r="C169" i="5" s="1"/>
  <c r="D169" i="5" l="1"/>
  <c r="E169" i="5"/>
  <c r="G169" i="5" s="1"/>
  <c r="C170" i="5" s="1"/>
  <c r="F170" i="5"/>
  <c r="D170" i="5" l="1"/>
  <c r="F171" i="5"/>
  <c r="E170" i="5"/>
  <c r="G170" i="5" s="1"/>
  <c r="C171" i="5" s="1"/>
  <c r="D171" i="5" l="1"/>
  <c r="E171" i="5" s="1"/>
  <c r="G171" i="5" s="1"/>
  <c r="C172" i="5" s="1"/>
  <c r="F172" i="5"/>
  <c r="D172" i="5" l="1"/>
  <c r="F173" i="5"/>
  <c r="E172" i="5"/>
  <c r="G172" i="5" s="1"/>
  <c r="C173" i="5" s="1"/>
  <c r="F174" i="5" l="1"/>
  <c r="D173" i="5"/>
  <c r="E173" i="5" s="1"/>
  <c r="G173" i="5" s="1"/>
  <c r="C174" i="5" s="1"/>
  <c r="D174" i="5" l="1"/>
  <c r="E174" i="5"/>
  <c r="G174" i="5" s="1"/>
  <c r="C175" i="5" s="1"/>
  <c r="F175" i="5"/>
  <c r="D175" i="5" l="1"/>
  <c r="E175" i="5"/>
  <c r="G175" i="5" s="1"/>
  <c r="C176" i="5" s="1"/>
  <c r="F176" i="5"/>
  <c r="D176" i="5" l="1"/>
  <c r="F177" i="5"/>
  <c r="E176" i="5"/>
  <c r="G176" i="5" s="1"/>
  <c r="C177" i="5" s="1"/>
  <c r="D177" i="5" l="1"/>
  <c r="E177" i="5"/>
  <c r="G177" i="5" s="1"/>
  <c r="C178" i="5" s="1"/>
  <c r="F178" i="5"/>
  <c r="D178" i="5" l="1"/>
  <c r="E178" i="5" s="1"/>
  <c r="G178" i="5" s="1"/>
  <c r="C179" i="5" s="1"/>
  <c r="F179" i="5"/>
  <c r="D179" i="5" l="1"/>
  <c r="E179" i="5"/>
  <c r="G179" i="5" s="1"/>
  <c r="C180" i="5" s="1"/>
  <c r="F180" i="5"/>
  <c r="D180" i="5" l="1"/>
  <c r="E180" i="5" s="1"/>
  <c r="G180" i="5" s="1"/>
  <c r="C181" i="5" s="1"/>
  <c r="F181" i="5"/>
  <c r="D181" i="5" l="1"/>
  <c r="E181" i="5" s="1"/>
  <c r="G181" i="5" s="1"/>
  <c r="C182" i="5" s="1"/>
  <c r="F182" i="5"/>
  <c r="D182" i="5" l="1"/>
  <c r="E182" i="5" s="1"/>
  <c r="G182" i="5" s="1"/>
  <c r="C183" i="5" s="1"/>
  <c r="F183" i="5"/>
  <c r="D183" i="5" l="1"/>
  <c r="E183" i="5" s="1"/>
  <c r="G183" i="5" s="1"/>
  <c r="C184" i="5" s="1"/>
  <c r="F184" i="5"/>
  <c r="D184" i="5" l="1"/>
  <c r="F185" i="5"/>
  <c r="E184" i="5"/>
  <c r="G184" i="5" s="1"/>
  <c r="C185" i="5" s="1"/>
  <c r="D185" i="5" l="1"/>
  <c r="E185" i="5" s="1"/>
  <c r="G185" i="5" s="1"/>
  <c r="C186" i="5" s="1"/>
  <c r="F186" i="5"/>
  <c r="D186" i="5" l="1"/>
  <c r="E186" i="5"/>
  <c r="G186" i="5" s="1"/>
  <c r="C187" i="5" s="1"/>
  <c r="F187" i="5"/>
  <c r="D187" i="5" l="1"/>
  <c r="E187" i="5"/>
  <c r="G187" i="5" s="1"/>
  <c r="C188" i="5" s="1"/>
  <c r="F188" i="5"/>
  <c r="D188" i="5" l="1"/>
  <c r="F189" i="5"/>
  <c r="E188" i="5"/>
  <c r="G188" i="5" s="1"/>
  <c r="C189" i="5" s="1"/>
  <c r="D189" i="5" l="1"/>
  <c r="E189" i="5" s="1"/>
  <c r="G189" i="5" s="1"/>
  <c r="C190" i="5" s="1"/>
  <c r="F190" i="5"/>
  <c r="D190" i="5" l="1"/>
  <c r="E190" i="5"/>
  <c r="G190" i="5" s="1"/>
  <c r="C191" i="5" s="1"/>
  <c r="F191" i="5"/>
  <c r="D191" i="5" l="1"/>
  <c r="E191" i="5"/>
  <c r="G191" i="5" s="1"/>
  <c r="C192" i="5" s="1"/>
  <c r="F192" i="5"/>
  <c r="D192" i="5" l="1"/>
  <c r="F193" i="5"/>
  <c r="E192" i="5"/>
  <c r="G192" i="5" s="1"/>
  <c r="C193" i="5" s="1"/>
  <c r="D193" i="5" l="1"/>
  <c r="E193" i="5"/>
  <c r="G193" i="5" s="1"/>
  <c r="C194" i="5" s="1"/>
  <c r="F194" i="5"/>
  <c r="D194" i="5" l="1"/>
  <c r="E194" i="5" s="1"/>
  <c r="G194" i="5" s="1"/>
  <c r="C195" i="5" s="1"/>
  <c r="F195" i="5"/>
  <c r="D195" i="5" l="1"/>
  <c r="E195" i="5"/>
  <c r="G195" i="5" s="1"/>
  <c r="C196" i="5" s="1"/>
  <c r="F196" i="5"/>
  <c r="D196" i="5" l="1"/>
  <c r="F197" i="5"/>
  <c r="E196" i="5"/>
  <c r="G196" i="5" s="1"/>
  <c r="C197" i="5" s="1"/>
  <c r="D197" i="5" l="1"/>
  <c r="E197" i="5"/>
  <c r="G197" i="5" s="1"/>
  <c r="C198" i="5" s="1"/>
  <c r="F198" i="5"/>
  <c r="D198" i="5" l="1"/>
  <c r="E198" i="5" s="1"/>
  <c r="G198" i="5" s="1"/>
  <c r="C199" i="5" s="1"/>
  <c r="F199" i="5"/>
  <c r="D199" i="5" l="1"/>
  <c r="E199" i="5"/>
  <c r="G199" i="5" s="1"/>
  <c r="C200" i="5" s="1"/>
  <c r="F200" i="5"/>
  <c r="D200" i="5" l="1"/>
  <c r="E200" i="5"/>
  <c r="G200" i="5" s="1"/>
  <c r="C201" i="5" s="1"/>
  <c r="F201" i="5"/>
  <c r="D201" i="5" l="1"/>
  <c r="E201" i="5"/>
  <c r="G201" i="5" s="1"/>
  <c r="C202" i="5" s="1"/>
  <c r="F202" i="5"/>
  <c r="D202" i="5" l="1"/>
  <c r="E202" i="5" s="1"/>
  <c r="G202" i="5" s="1"/>
  <c r="C203" i="5" s="1"/>
  <c r="F203" i="5"/>
  <c r="D203" i="5" l="1"/>
  <c r="E203" i="5"/>
  <c r="G203" i="5" s="1"/>
  <c r="C204" i="5" s="1"/>
  <c r="F204" i="5"/>
  <c r="D204" i="5" l="1"/>
  <c r="E204" i="5"/>
  <c r="G204" i="5" s="1"/>
  <c r="C205" i="5" s="1"/>
  <c r="F205" i="5"/>
  <c r="D205" i="5" l="1"/>
  <c r="E205" i="5" s="1"/>
  <c r="G205" i="5" s="1"/>
  <c r="C206" i="5" s="1"/>
  <c r="F206" i="5"/>
  <c r="D206" i="5" l="1"/>
  <c r="E206" i="5" s="1"/>
  <c r="G206" i="5" s="1"/>
  <c r="C207" i="5" s="1"/>
  <c r="F207" i="5"/>
  <c r="F208" i="5" l="1"/>
  <c r="D207" i="5"/>
  <c r="E207" i="5" s="1"/>
  <c r="G207" i="5" s="1"/>
  <c r="C208" i="5" s="1"/>
  <c r="D208" i="5" l="1"/>
  <c r="F209" i="5"/>
  <c r="E208" i="5"/>
  <c r="G208" i="5" s="1"/>
  <c r="C209" i="5" s="1"/>
  <c r="D209" i="5" l="1"/>
  <c r="E209" i="5"/>
  <c r="G209" i="5" s="1"/>
  <c r="C210" i="5" s="1"/>
  <c r="F210" i="5"/>
  <c r="D210" i="5" l="1"/>
  <c r="F211" i="5"/>
  <c r="E210" i="5"/>
  <c r="G210" i="5" s="1"/>
  <c r="C211" i="5" s="1"/>
  <c r="D211" i="5" l="1"/>
  <c r="E211" i="5"/>
  <c r="G211" i="5" s="1"/>
  <c r="C212" i="5" s="1"/>
  <c r="F212" i="5"/>
  <c r="D212" i="5" l="1"/>
  <c r="F213" i="5"/>
  <c r="E212" i="5"/>
  <c r="G212" i="5" s="1"/>
  <c r="C213" i="5" s="1"/>
  <c r="D213" i="5" l="1"/>
  <c r="E213" i="5" s="1"/>
  <c r="G213" i="5" s="1"/>
  <c r="C214" i="5" s="1"/>
  <c r="F214" i="5"/>
  <c r="D214" i="5" l="1"/>
  <c r="F215" i="5"/>
  <c r="E214" i="5"/>
  <c r="G214" i="5" s="1"/>
  <c r="C215" i="5" s="1"/>
  <c r="D215" i="5" l="1"/>
  <c r="E215" i="5"/>
  <c r="G215" i="5" s="1"/>
  <c r="C216" i="5" s="1"/>
  <c r="F216" i="5"/>
  <c r="D216" i="5" l="1"/>
  <c r="E216" i="5" s="1"/>
  <c r="G216" i="5" s="1"/>
  <c r="C217" i="5" s="1"/>
  <c r="F217" i="5"/>
  <c r="D217" i="5" l="1"/>
  <c r="E217" i="5" s="1"/>
  <c r="G217" i="5" s="1"/>
  <c r="C218" i="5" s="1"/>
  <c r="F218" i="5"/>
  <c r="D218" i="5" l="1"/>
  <c r="E218" i="5" s="1"/>
  <c r="G218" i="5" s="1"/>
  <c r="C219" i="5" s="1"/>
  <c r="F219" i="5"/>
  <c r="D219" i="5" l="1"/>
  <c r="E219" i="5" s="1"/>
  <c r="G219" i="5" s="1"/>
  <c r="C220" i="5" s="1"/>
  <c r="F220" i="5"/>
  <c r="D220" i="5" l="1"/>
  <c r="E220" i="5" s="1"/>
  <c r="G220" i="5" s="1"/>
  <c r="C221" i="5" s="1"/>
  <c r="F221" i="5"/>
  <c r="D221" i="5" l="1"/>
  <c r="E221" i="5" s="1"/>
  <c r="G221" i="5" s="1"/>
  <c r="C222" i="5" s="1"/>
  <c r="F222" i="5"/>
  <c r="D222" i="5" l="1"/>
  <c r="E222" i="5" s="1"/>
  <c r="G222" i="5" s="1"/>
  <c r="C223" i="5" s="1"/>
  <c r="F223" i="5"/>
  <c r="D223" i="5" l="1"/>
  <c r="E223" i="5" s="1"/>
  <c r="G223" i="5" s="1"/>
  <c r="C224" i="5" s="1"/>
  <c r="F224" i="5"/>
  <c r="D224" i="5" l="1"/>
  <c r="E224" i="5" s="1"/>
  <c r="G224" i="5" s="1"/>
  <c r="C225" i="5" s="1"/>
  <c r="F225" i="5"/>
  <c r="D225" i="5" l="1"/>
  <c r="E225" i="5" s="1"/>
  <c r="G225" i="5" s="1"/>
  <c r="C226" i="5" s="1"/>
  <c r="F226" i="5"/>
  <c r="D226" i="5" l="1"/>
  <c r="E226" i="5" s="1"/>
  <c r="G226" i="5" s="1"/>
  <c r="C227" i="5" s="1"/>
  <c r="F227" i="5"/>
  <c r="D227" i="5" l="1"/>
  <c r="E227" i="5" s="1"/>
  <c r="G227" i="5" s="1"/>
  <c r="C228" i="5" s="1"/>
  <c r="F228" i="5"/>
  <c r="D228" i="5" l="1"/>
  <c r="E228" i="5" s="1"/>
  <c r="G228" i="5" s="1"/>
  <c r="C229" i="5" s="1"/>
  <c r="F229" i="5"/>
  <c r="D229" i="5" l="1"/>
  <c r="E229" i="5" s="1"/>
  <c r="G229" i="5" s="1"/>
  <c r="C230" i="5" s="1"/>
  <c r="F230" i="5"/>
  <c r="D230" i="5" l="1"/>
  <c r="E230" i="5" s="1"/>
  <c r="G230" i="5" s="1"/>
  <c r="C231" i="5" s="1"/>
  <c r="F231" i="5"/>
  <c r="D231" i="5" l="1"/>
  <c r="E231" i="5" s="1"/>
  <c r="G231" i="5" s="1"/>
  <c r="C232" i="5" s="1"/>
  <c r="F232" i="5"/>
  <c r="D232" i="5" l="1"/>
  <c r="E232" i="5" s="1"/>
  <c r="G232" i="5" s="1"/>
  <c r="C233" i="5" s="1"/>
  <c r="F233" i="5"/>
  <c r="D233" i="5" l="1"/>
  <c r="E233" i="5" s="1"/>
  <c r="G233" i="5" s="1"/>
  <c r="C234" i="5" s="1"/>
  <c r="F234" i="5"/>
  <c r="D234" i="5" l="1"/>
  <c r="E234" i="5" s="1"/>
  <c r="G234" i="5" s="1"/>
  <c r="C235" i="5" s="1"/>
  <c r="F235" i="5"/>
  <c r="D235" i="5" l="1"/>
  <c r="E235" i="5" s="1"/>
  <c r="G235" i="5" s="1"/>
  <c r="C236" i="5" s="1"/>
  <c r="F236" i="5"/>
  <c r="D236" i="5" l="1"/>
  <c r="E236" i="5" s="1"/>
  <c r="G236" i="5" s="1"/>
  <c r="C237" i="5" s="1"/>
  <c r="F237" i="5"/>
  <c r="D237" i="5" l="1"/>
  <c r="E237" i="5" s="1"/>
  <c r="G237" i="5" s="1"/>
  <c r="C238" i="5" s="1"/>
  <c r="F238" i="5"/>
  <c r="D238" i="5" l="1"/>
  <c r="E238" i="5" s="1"/>
  <c r="G238" i="5" s="1"/>
  <c r="C239" i="5" s="1"/>
  <c r="F239" i="5"/>
  <c r="D239" i="5" l="1"/>
  <c r="E239" i="5" s="1"/>
  <c r="G239" i="5" s="1"/>
  <c r="C240" i="5" s="1"/>
  <c r="F240" i="5"/>
  <c r="D240" i="5" l="1"/>
  <c r="E240" i="5" s="1"/>
  <c r="G240" i="5" s="1"/>
  <c r="C241" i="5" s="1"/>
  <c r="F241" i="5"/>
  <c r="D241" i="5" l="1"/>
  <c r="E241" i="5" s="1"/>
  <c r="G241" i="5" s="1"/>
  <c r="C242" i="5" s="1"/>
  <c r="F242" i="5"/>
  <c r="D242" i="5" l="1"/>
  <c r="E242" i="5" s="1"/>
  <c r="G242" i="5" s="1"/>
  <c r="C243" i="5" s="1"/>
  <c r="F243" i="5"/>
  <c r="D243" i="5" l="1"/>
  <c r="E243" i="5" s="1"/>
  <c r="G243" i="5" s="1"/>
  <c r="C244" i="5" s="1"/>
  <c r="F244" i="5"/>
  <c r="D244" i="5" l="1"/>
  <c r="E244" i="5" s="1"/>
  <c r="G244" i="5" s="1"/>
  <c r="C245" i="5" s="1"/>
  <c r="F245" i="5"/>
  <c r="D245" i="5" l="1"/>
  <c r="E245" i="5" s="1"/>
  <c r="G245" i="5" s="1"/>
  <c r="C246" i="5" s="1"/>
  <c r="F246" i="5"/>
  <c r="D246" i="5" l="1"/>
  <c r="E246" i="5" s="1"/>
  <c r="G246" i="5" s="1"/>
  <c r="C247" i="5" s="1"/>
  <c r="F247" i="5"/>
  <c r="D247" i="5" l="1"/>
  <c r="E247" i="5" s="1"/>
  <c r="G247" i="5" s="1"/>
  <c r="C248" i="5" s="1"/>
  <c r="F248" i="5"/>
  <c r="D248" i="5" l="1"/>
  <c r="E248" i="5" s="1"/>
  <c r="G248" i="5" s="1"/>
  <c r="C249" i="5" s="1"/>
  <c r="F249" i="5"/>
  <c r="D249" i="5" l="1"/>
  <c r="E249" i="5" s="1"/>
  <c r="G249" i="5" s="1"/>
  <c r="C250" i="5" s="1"/>
  <c r="F250" i="5"/>
  <c r="D250" i="5" l="1"/>
  <c r="E250" i="5" s="1"/>
  <c r="G250" i="5" s="1"/>
  <c r="C251" i="5" s="1"/>
  <c r="F251" i="5"/>
  <c r="D251" i="5" l="1"/>
  <c r="E251" i="5" s="1"/>
  <c r="G251" i="5" s="1"/>
  <c r="C252" i="5" s="1"/>
  <c r="F252" i="5"/>
  <c r="D252" i="5" l="1"/>
  <c r="E252" i="5" s="1"/>
  <c r="G252" i="5" s="1"/>
  <c r="C253" i="5" s="1"/>
  <c r="F253" i="5"/>
  <c r="D253" i="5" l="1"/>
  <c r="E253" i="5" s="1"/>
  <c r="G253" i="5" s="1"/>
  <c r="C254" i="5" s="1"/>
  <c r="F254" i="5"/>
  <c r="D254" i="5" l="1"/>
  <c r="E254" i="5" s="1"/>
  <c r="G254" i="5" s="1"/>
  <c r="C255" i="5" s="1"/>
  <c r="F255" i="5"/>
  <c r="D255" i="5" l="1"/>
  <c r="E255" i="5" s="1"/>
  <c r="G255" i="5" s="1"/>
  <c r="C256" i="5" s="1"/>
  <c r="F256" i="5"/>
  <c r="D256" i="5" l="1"/>
  <c r="E256" i="5" s="1"/>
  <c r="G256" i="5" s="1"/>
  <c r="C257" i="5" s="1"/>
  <c r="F257" i="5"/>
  <c r="D257" i="5" l="1"/>
  <c r="E257" i="5" s="1"/>
  <c r="G257" i="5" s="1"/>
  <c r="C258" i="5" s="1"/>
  <c r="F258" i="5"/>
  <c r="D258" i="5" l="1"/>
  <c r="E258" i="5" s="1"/>
  <c r="G258" i="5" s="1"/>
  <c r="C259" i="5" s="1"/>
  <c r="F259" i="5"/>
  <c r="F260" i="5" l="1"/>
  <c r="D259" i="5"/>
  <c r="E259" i="5" s="1"/>
  <c r="G259" i="5" s="1"/>
  <c r="C260" i="5" s="1"/>
  <c r="D260" i="5" l="1"/>
  <c r="E260" i="5" s="1"/>
  <c r="G260" i="5" s="1"/>
  <c r="C261" i="5" s="1"/>
  <c r="F261" i="5"/>
  <c r="D261" i="5" l="1"/>
  <c r="E261" i="5" s="1"/>
  <c r="G261" i="5" s="1"/>
  <c r="C262" i="5" s="1"/>
  <c r="F262" i="5"/>
  <c r="D262" i="5" l="1"/>
  <c r="E262" i="5" s="1"/>
  <c r="G262" i="5" s="1"/>
  <c r="C263" i="5" s="1"/>
  <c r="F263" i="5"/>
  <c r="D263" i="5" l="1"/>
  <c r="E263" i="5" s="1"/>
  <c r="G263" i="5" s="1"/>
  <c r="C264" i="5" s="1"/>
  <c r="F264" i="5"/>
  <c r="D264" i="5" l="1"/>
  <c r="E264" i="5" s="1"/>
  <c r="G264" i="5" s="1"/>
  <c r="C265" i="5" s="1"/>
  <c r="F265" i="5"/>
  <c r="D265" i="5" l="1"/>
  <c r="E265" i="5" s="1"/>
  <c r="G265" i="5" s="1"/>
  <c r="C266" i="5" s="1"/>
  <c r="F266" i="5"/>
  <c r="D266" i="5" l="1"/>
  <c r="E266" i="5" s="1"/>
  <c r="G266" i="5" s="1"/>
  <c r="C267" i="5" s="1"/>
  <c r="F267" i="5"/>
  <c r="D267" i="5" l="1"/>
  <c r="E267" i="5" s="1"/>
  <c r="G267" i="5" s="1"/>
  <c r="C268" i="5" s="1"/>
  <c r="F268" i="5"/>
  <c r="D268" i="5" l="1"/>
  <c r="E268" i="5" s="1"/>
  <c r="G268" i="5" s="1"/>
  <c r="C269" i="5" s="1"/>
  <c r="F269" i="5"/>
  <c r="D269" i="5" l="1"/>
  <c r="F270" i="5"/>
  <c r="E269" i="5"/>
  <c r="G269" i="5" s="1"/>
  <c r="C270" i="5" s="1"/>
  <c r="D270" i="5" l="1"/>
  <c r="E270" i="5" s="1"/>
  <c r="G270" i="5" s="1"/>
  <c r="C271" i="5" s="1"/>
  <c r="F271" i="5"/>
  <c r="D271" i="5" l="1"/>
  <c r="E271" i="5" s="1"/>
  <c r="G271" i="5" s="1"/>
  <c r="C272" i="5" s="1"/>
  <c r="F272" i="5"/>
  <c r="D272" i="5" l="1"/>
  <c r="E272" i="5" s="1"/>
  <c r="G272" i="5" s="1"/>
  <c r="C273" i="5" s="1"/>
  <c r="F273" i="5"/>
  <c r="D273" i="5" l="1"/>
  <c r="F274" i="5"/>
  <c r="E273" i="5"/>
  <c r="G273" i="5" s="1"/>
  <c r="C274" i="5" s="1"/>
  <c r="D274" i="5" l="1"/>
  <c r="E274" i="5" s="1"/>
  <c r="G274" i="5" s="1"/>
  <c r="C275" i="5" s="1"/>
  <c r="F275" i="5"/>
  <c r="D275" i="5" l="1"/>
  <c r="E275" i="5" s="1"/>
  <c r="G275" i="5" s="1"/>
  <c r="C276" i="5" s="1"/>
  <c r="F276" i="5"/>
  <c r="D276" i="5" l="1"/>
  <c r="E276" i="5" s="1"/>
  <c r="G276" i="5" s="1"/>
  <c r="C277" i="5" s="1"/>
  <c r="F277" i="5"/>
  <c r="D277" i="5" l="1"/>
  <c r="E277" i="5" s="1"/>
  <c r="G277" i="5" s="1"/>
  <c r="C278" i="5" s="1"/>
  <c r="F278" i="5"/>
  <c r="D278" i="5" l="1"/>
  <c r="E278" i="5"/>
  <c r="G278" i="5" s="1"/>
  <c r="C279" i="5" s="1"/>
  <c r="F279" i="5"/>
  <c r="D279" i="5" l="1"/>
  <c r="E279" i="5" s="1"/>
  <c r="G279" i="5" s="1"/>
  <c r="C280" i="5" s="1"/>
  <c r="F280" i="5"/>
  <c r="D280" i="5" l="1"/>
  <c r="E280" i="5" s="1"/>
  <c r="G280" i="5" s="1"/>
  <c r="C281" i="5" s="1"/>
  <c r="F281" i="5"/>
  <c r="D281" i="5" l="1"/>
  <c r="E281" i="5" s="1"/>
  <c r="G281" i="5" s="1"/>
  <c r="C282" i="5" s="1"/>
  <c r="F282" i="5"/>
  <c r="D282" i="5" l="1"/>
  <c r="E282" i="5" s="1"/>
  <c r="G282" i="5" s="1"/>
  <c r="C283" i="5" s="1"/>
  <c r="F283" i="5"/>
  <c r="D283" i="5" l="1"/>
  <c r="E283" i="5" s="1"/>
  <c r="G283" i="5" s="1"/>
  <c r="C284" i="5" s="1"/>
  <c r="F284" i="5"/>
  <c r="D284" i="5" l="1"/>
  <c r="E284" i="5" s="1"/>
  <c r="G284" i="5" s="1"/>
  <c r="C285" i="5" s="1"/>
  <c r="F285" i="5"/>
  <c r="D285" i="5" l="1"/>
  <c r="E285" i="5" s="1"/>
  <c r="G285" i="5" s="1"/>
  <c r="C286" i="5" s="1"/>
  <c r="F286" i="5"/>
  <c r="D286" i="5" l="1"/>
  <c r="E286" i="5" s="1"/>
  <c r="G286" i="5" s="1"/>
  <c r="C287" i="5" s="1"/>
  <c r="F287" i="5"/>
  <c r="D287" i="5" l="1"/>
  <c r="E287" i="5" s="1"/>
  <c r="G287" i="5" s="1"/>
  <c r="C288" i="5" s="1"/>
  <c r="F288" i="5"/>
  <c r="D288" i="5" l="1"/>
  <c r="E288" i="5" s="1"/>
  <c r="G288" i="5" s="1"/>
  <c r="C289" i="5" s="1"/>
  <c r="F289" i="5"/>
  <c r="D289" i="5" l="1"/>
  <c r="E289" i="5" s="1"/>
  <c r="G289" i="5" s="1"/>
  <c r="C290" i="5" s="1"/>
  <c r="F290" i="5"/>
  <c r="D290" i="5" l="1"/>
  <c r="E290" i="5" s="1"/>
  <c r="G290" i="5" s="1"/>
  <c r="C291" i="5" s="1"/>
  <c r="F291" i="5"/>
  <c r="D291" i="5" l="1"/>
  <c r="F292" i="5"/>
  <c r="E291" i="5"/>
  <c r="G291" i="5" s="1"/>
  <c r="C292" i="5" s="1"/>
  <c r="D292" i="5" l="1"/>
  <c r="E292" i="5"/>
  <c r="G292" i="5" s="1"/>
  <c r="C293" i="5" s="1"/>
  <c r="F293" i="5"/>
  <c r="D293" i="5" l="1"/>
  <c r="F294" i="5"/>
  <c r="E293" i="5"/>
  <c r="G293" i="5" s="1"/>
  <c r="C294" i="5" s="1"/>
  <c r="D294" i="5" l="1"/>
  <c r="E294" i="5" s="1"/>
  <c r="G294" i="5" s="1"/>
  <c r="C295" i="5" s="1"/>
  <c r="F295" i="5"/>
  <c r="D295" i="5" l="1"/>
  <c r="E295" i="5" s="1"/>
  <c r="G295" i="5" s="1"/>
  <c r="C296" i="5" s="1"/>
  <c r="F296" i="5"/>
  <c r="D296" i="5" l="1"/>
  <c r="E296" i="5" s="1"/>
  <c r="G296" i="5" s="1"/>
  <c r="C297" i="5" s="1"/>
  <c r="F297" i="5"/>
  <c r="D297" i="5" l="1"/>
  <c r="F298" i="5"/>
  <c r="E297" i="5"/>
  <c r="G297" i="5" s="1"/>
  <c r="C298" i="5" s="1"/>
  <c r="D298" i="5" l="1"/>
  <c r="E298" i="5"/>
  <c r="G298" i="5" s="1"/>
  <c r="C299" i="5" s="1"/>
  <c r="F299" i="5"/>
  <c r="D299" i="5" l="1"/>
  <c r="E299" i="5"/>
  <c r="G299" i="5" s="1"/>
  <c r="C300" i="5" s="1"/>
  <c r="F300" i="5"/>
  <c r="D300" i="5" l="1"/>
  <c r="E300" i="5" s="1"/>
  <c r="G300" i="5" s="1"/>
  <c r="C301" i="5" s="1"/>
  <c r="F301" i="5"/>
  <c r="D301" i="5" l="1"/>
  <c r="F302" i="5"/>
  <c r="E301" i="5"/>
  <c r="G301" i="5" s="1"/>
  <c r="C302" i="5" s="1"/>
  <c r="D302" i="5" l="1"/>
  <c r="E302" i="5"/>
  <c r="G302" i="5" s="1"/>
  <c r="C303" i="5" s="1"/>
  <c r="F303" i="5"/>
  <c r="D303" i="5" l="1"/>
  <c r="E303" i="5"/>
  <c r="G303" i="5" s="1"/>
  <c r="C304" i="5" s="1"/>
  <c r="F304" i="5"/>
  <c r="D304" i="5" l="1"/>
  <c r="E304" i="5" s="1"/>
  <c r="G304" i="5" s="1"/>
  <c r="C305" i="5" s="1"/>
  <c r="F305" i="5"/>
  <c r="D305" i="5" l="1"/>
  <c r="E305" i="5" s="1"/>
  <c r="G305" i="5" s="1"/>
  <c r="C306" i="5" s="1"/>
  <c r="F306" i="5"/>
  <c r="D306" i="5" l="1"/>
  <c r="E306" i="5"/>
  <c r="G306" i="5" s="1"/>
  <c r="C307" i="5" s="1"/>
  <c r="F307" i="5"/>
  <c r="D307" i="5" l="1"/>
  <c r="E307" i="5" s="1"/>
  <c r="G307" i="5" s="1"/>
  <c r="C308" i="5" s="1"/>
  <c r="F308" i="5"/>
  <c r="D308" i="5" l="1"/>
  <c r="E308" i="5"/>
  <c r="G308" i="5" s="1"/>
  <c r="C309" i="5" s="1"/>
  <c r="F309" i="5"/>
  <c r="D309" i="5" l="1"/>
  <c r="E309" i="5" s="1"/>
  <c r="G309" i="5" s="1"/>
  <c r="C310" i="5" s="1"/>
  <c r="F310" i="5"/>
  <c r="D310" i="5" l="1"/>
  <c r="E310" i="5"/>
  <c r="G310" i="5" s="1"/>
  <c r="C311" i="5" s="1"/>
  <c r="F311" i="5"/>
  <c r="D311" i="5" l="1"/>
  <c r="E311" i="5"/>
  <c r="G311" i="5" s="1"/>
  <c r="C312" i="5" s="1"/>
  <c r="F312" i="5"/>
  <c r="D312" i="5" l="1"/>
  <c r="E312" i="5"/>
  <c r="G312" i="5" s="1"/>
  <c r="C313" i="5" s="1"/>
  <c r="F313" i="5"/>
  <c r="D313" i="5" l="1"/>
  <c r="F314" i="5"/>
  <c r="E313" i="5"/>
  <c r="G313" i="5" s="1"/>
  <c r="C314" i="5" s="1"/>
  <c r="D314" i="5" l="1"/>
  <c r="E314" i="5"/>
  <c r="G314" i="5" s="1"/>
  <c r="C315" i="5" s="1"/>
  <c r="F315" i="5"/>
  <c r="D315" i="5" l="1"/>
  <c r="E315" i="5"/>
  <c r="G315" i="5" s="1"/>
  <c r="C316" i="5" s="1"/>
  <c r="F316" i="5"/>
  <c r="D316" i="5" l="1"/>
  <c r="E316" i="5" s="1"/>
  <c r="G316" i="5" s="1"/>
  <c r="C317" i="5" s="1"/>
  <c r="F317" i="5"/>
  <c r="D317" i="5" l="1"/>
  <c r="F318" i="5"/>
  <c r="E317" i="5"/>
  <c r="G317" i="5" s="1"/>
  <c r="C318" i="5" s="1"/>
  <c r="F319" i="5" l="1"/>
  <c r="D318" i="5"/>
  <c r="E318" i="5" s="1"/>
  <c r="G318" i="5" s="1"/>
  <c r="C319" i="5" s="1"/>
  <c r="D319" i="5" l="1"/>
  <c r="E319" i="5"/>
  <c r="G319" i="5" s="1"/>
  <c r="C320" i="5" s="1"/>
  <c r="F320" i="5"/>
  <c r="F321" i="5" l="1"/>
  <c r="D320" i="5"/>
  <c r="E320" i="5" s="1"/>
  <c r="G320" i="5" s="1"/>
  <c r="C321" i="5" s="1"/>
  <c r="D321" i="5" l="1"/>
  <c r="F322" i="5"/>
  <c r="E321" i="5"/>
  <c r="G321" i="5" s="1"/>
  <c r="C322" i="5" s="1"/>
  <c r="D322" i="5" l="1"/>
  <c r="E322" i="5"/>
  <c r="G322" i="5" s="1"/>
  <c r="C323" i="5" s="1"/>
  <c r="F323" i="5"/>
  <c r="D323" i="5" l="1"/>
  <c r="E323" i="5"/>
  <c r="G323" i="5" s="1"/>
  <c r="C324" i="5" s="1"/>
  <c r="F324" i="5"/>
  <c r="F325" i="5" l="1"/>
  <c r="D324" i="5"/>
  <c r="E324" i="5" s="1"/>
  <c r="G324" i="5" s="1"/>
  <c r="C325" i="5" s="1"/>
  <c r="D325" i="5" l="1"/>
  <c r="F326" i="5"/>
  <c r="E325" i="5"/>
  <c r="G325" i="5" s="1"/>
  <c r="C326" i="5" s="1"/>
  <c r="D326" i="5" l="1"/>
  <c r="E326" i="5" s="1"/>
  <c r="G326" i="5" s="1"/>
  <c r="C327" i="5" s="1"/>
  <c r="F327" i="5"/>
  <c r="D327" i="5" l="1"/>
  <c r="E327" i="5"/>
  <c r="G327" i="5" s="1"/>
  <c r="C328" i="5" s="1"/>
  <c r="F328" i="5"/>
  <c r="F329" i="5" l="1"/>
  <c r="D328" i="5"/>
  <c r="E328" i="5" s="1"/>
  <c r="G328" i="5" s="1"/>
  <c r="C329" i="5" s="1"/>
  <c r="D329" i="5" l="1"/>
  <c r="E329" i="5" s="1"/>
  <c r="G329" i="5" s="1"/>
  <c r="C330" i="5" s="1"/>
  <c r="F330" i="5"/>
  <c r="D330" i="5" l="1"/>
  <c r="E330" i="5"/>
  <c r="G330" i="5" s="1"/>
  <c r="C331" i="5" s="1"/>
  <c r="F331" i="5"/>
  <c r="D331" i="5" l="1"/>
  <c r="E331" i="5"/>
  <c r="G331" i="5" s="1"/>
  <c r="C332" i="5" s="1"/>
  <c r="F332" i="5"/>
  <c r="F333" i="5" l="1"/>
  <c r="D332" i="5"/>
  <c r="E332" i="5" s="1"/>
  <c r="G332" i="5" s="1"/>
  <c r="C333" i="5" s="1"/>
  <c r="D333" i="5" l="1"/>
  <c r="F334" i="5"/>
  <c r="E333" i="5"/>
  <c r="G333" i="5" s="1"/>
  <c r="C334" i="5" s="1"/>
  <c r="D334" i="5" l="1"/>
  <c r="E334" i="5"/>
  <c r="G334" i="5" s="1"/>
  <c r="C335" i="5" s="1"/>
  <c r="F335" i="5"/>
  <c r="D335" i="5" l="1"/>
  <c r="E335" i="5"/>
  <c r="G335" i="5" s="1"/>
  <c r="C336" i="5" s="1"/>
  <c r="F336" i="5"/>
  <c r="D336" i="5" l="1"/>
  <c r="E336" i="5"/>
  <c r="G336" i="5" s="1"/>
  <c r="C337" i="5" s="1"/>
  <c r="F337" i="5"/>
  <c r="D337" i="5" l="1"/>
  <c r="F338" i="5"/>
  <c r="E337" i="5"/>
  <c r="G337" i="5" s="1"/>
  <c r="C338" i="5" s="1"/>
  <c r="D338" i="5" l="1"/>
  <c r="E338" i="5"/>
  <c r="G338" i="5" s="1"/>
  <c r="C339" i="5" s="1"/>
  <c r="F339" i="5"/>
  <c r="D339" i="5" l="1"/>
  <c r="E339" i="5"/>
  <c r="G339" i="5" s="1"/>
  <c r="C340" i="5" s="1"/>
  <c r="F340" i="5"/>
  <c r="D340" i="5" l="1"/>
  <c r="E340" i="5"/>
  <c r="G340" i="5" s="1"/>
  <c r="C341" i="5" s="1"/>
  <c r="F341" i="5"/>
  <c r="D341" i="5" l="1"/>
  <c r="F342" i="5"/>
  <c r="E341" i="5"/>
  <c r="G341" i="5" s="1"/>
  <c r="C342" i="5" s="1"/>
  <c r="D342" i="5" l="1"/>
  <c r="E342" i="5"/>
  <c r="G342" i="5" s="1"/>
  <c r="C343" i="5" s="1"/>
  <c r="F343" i="5"/>
  <c r="D343" i="5" l="1"/>
  <c r="E343" i="5"/>
  <c r="G343" i="5" s="1"/>
  <c r="C344" i="5" s="1"/>
  <c r="F344" i="5"/>
  <c r="D344" i="5" l="1"/>
  <c r="E344" i="5"/>
  <c r="G344" i="5" s="1"/>
  <c r="C345" i="5" s="1"/>
  <c r="F345" i="5"/>
  <c r="D345" i="5" l="1"/>
  <c r="F346" i="5"/>
  <c r="E345" i="5"/>
  <c r="G345" i="5" s="1"/>
  <c r="C346" i="5" s="1"/>
  <c r="D346" i="5" l="1"/>
  <c r="E346" i="5"/>
  <c r="G346" i="5" s="1"/>
  <c r="C347" i="5" s="1"/>
  <c r="F347" i="5"/>
  <c r="D347" i="5" l="1"/>
  <c r="E347" i="5"/>
  <c r="G347" i="5" s="1"/>
  <c r="C348" i="5" s="1"/>
  <c r="F348" i="5"/>
  <c r="D348" i="5" l="1"/>
  <c r="E348" i="5"/>
  <c r="G348" i="5" s="1"/>
  <c r="C349" i="5" s="1"/>
  <c r="F349" i="5"/>
  <c r="D349" i="5" l="1"/>
  <c r="F350" i="5"/>
  <c r="E349" i="5"/>
  <c r="G349" i="5" s="1"/>
  <c r="C350" i="5" s="1"/>
  <c r="D350" i="5" l="1"/>
  <c r="E350" i="5"/>
  <c r="G350" i="5" s="1"/>
  <c r="C351" i="5" s="1"/>
  <c r="F351" i="5"/>
  <c r="D351" i="5" l="1"/>
  <c r="E351" i="5"/>
  <c r="G351" i="5" s="1"/>
  <c r="C352" i="5" s="1"/>
  <c r="F352" i="5"/>
  <c r="D352" i="5" l="1"/>
  <c r="E352" i="5"/>
  <c r="G352" i="5" s="1"/>
  <c r="C353" i="5" s="1"/>
  <c r="F353" i="5"/>
  <c r="D353" i="5" l="1"/>
  <c r="F354" i="5"/>
  <c r="E353" i="5"/>
  <c r="G353" i="5" s="1"/>
  <c r="C354" i="5" s="1"/>
  <c r="D354" i="5" l="1"/>
  <c r="E354" i="5"/>
  <c r="G354" i="5" s="1"/>
  <c r="C355" i="5" s="1"/>
  <c r="F355" i="5"/>
  <c r="D355" i="5" l="1"/>
  <c r="E355" i="5"/>
  <c r="G355" i="5" s="1"/>
  <c r="C356" i="5" s="1"/>
  <c r="F356" i="5"/>
  <c r="D356" i="5" l="1"/>
  <c r="E356" i="5"/>
  <c r="G356" i="5" s="1"/>
  <c r="C357" i="5" s="1"/>
  <c r="F357" i="5"/>
  <c r="D357" i="5" l="1"/>
  <c r="E357" i="5" s="1"/>
  <c r="G357" i="5" s="1"/>
  <c r="C358" i="5" s="1"/>
  <c r="F358" i="5"/>
  <c r="D358" i="5" l="1"/>
  <c r="E358" i="5"/>
  <c r="G358" i="5" s="1"/>
  <c r="C359" i="5" s="1"/>
  <c r="F359" i="5"/>
  <c r="D359" i="5" l="1"/>
  <c r="E359" i="5" s="1"/>
  <c r="G359" i="5" s="1"/>
  <c r="C360" i="5" s="1"/>
  <c r="F360" i="5"/>
  <c r="D360" i="5" l="1"/>
  <c r="E360" i="5" s="1"/>
  <c r="G360" i="5" s="1"/>
  <c r="C361" i="5" s="1"/>
  <c r="F361" i="5"/>
  <c r="D361" i="5" l="1"/>
  <c r="F362" i="5"/>
  <c r="E361" i="5"/>
  <c r="G361" i="5" s="1"/>
  <c r="C362" i="5" s="1"/>
  <c r="D362" i="5" l="1"/>
  <c r="E362" i="5"/>
  <c r="G362" i="5" s="1"/>
  <c r="C363" i="5" s="1"/>
  <c r="F363" i="5"/>
  <c r="D363" i="5" l="1"/>
  <c r="E363" i="5"/>
  <c r="G363" i="5" s="1"/>
  <c r="C364" i="5" s="1"/>
  <c r="F364" i="5"/>
  <c r="D364" i="5" l="1"/>
  <c r="E364" i="5"/>
  <c r="G364" i="5" s="1"/>
  <c r="C365" i="5" s="1"/>
  <c r="F365" i="5"/>
  <c r="D365" i="5" l="1"/>
  <c r="F366" i="5"/>
  <c r="E365" i="5"/>
  <c r="G365" i="5" s="1"/>
  <c r="C366" i="5" s="1"/>
  <c r="D366" i="5" l="1"/>
  <c r="E366" i="5"/>
  <c r="G366" i="5" s="1"/>
  <c r="C367" i="5" s="1"/>
  <c r="F367" i="5"/>
  <c r="D367" i="5" l="1"/>
  <c r="E367" i="5" s="1"/>
  <c r="G367" i="5" s="1"/>
  <c r="C368" i="5" s="1"/>
  <c r="F368" i="5"/>
  <c r="D368" i="5" l="1"/>
  <c r="E368" i="5"/>
  <c r="G368" i="5" s="1"/>
  <c r="C369" i="5" s="1"/>
  <c r="F369" i="5"/>
  <c r="D369" i="5" l="1"/>
  <c r="F370" i="5"/>
  <c r="E369" i="5"/>
  <c r="G369" i="5" s="1"/>
  <c r="C370" i="5" s="1"/>
  <c r="D370" i="5" l="1"/>
  <c r="E370" i="5"/>
  <c r="G370" i="5" s="1"/>
  <c r="C371" i="5" s="1"/>
  <c r="F371" i="5"/>
  <c r="D371" i="5" l="1"/>
  <c r="E371" i="5"/>
  <c r="G371" i="5" s="1"/>
  <c r="C372" i="5" s="1"/>
  <c r="F372" i="5"/>
  <c r="D372" i="5" l="1"/>
  <c r="E372" i="5"/>
  <c r="G372" i="5" s="1"/>
  <c r="C373" i="5" s="1"/>
  <c r="F373" i="5"/>
  <c r="D373" i="5" l="1"/>
  <c r="F374" i="5"/>
  <c r="E373" i="5"/>
  <c r="G373" i="5" s="1"/>
  <c r="C374" i="5" s="1"/>
  <c r="D374" i="5" l="1"/>
  <c r="E374" i="5"/>
  <c r="G374" i="5" s="1"/>
  <c r="C375" i="5" s="1"/>
  <c r="F375" i="5"/>
  <c r="D375" i="5" l="1"/>
  <c r="E375" i="5" s="1"/>
  <c r="G375" i="5" s="1"/>
  <c r="C376" i="5" s="1"/>
  <c r="F376" i="5"/>
  <c r="D376" i="5" l="1"/>
  <c r="E376" i="5" s="1"/>
  <c r="G376" i="5" s="1"/>
  <c r="C377" i="5" s="1"/>
  <c r="F377" i="5"/>
  <c r="D377" i="5" l="1"/>
  <c r="F378" i="5"/>
  <c r="E377" i="5"/>
  <c r="G377" i="5" s="1"/>
  <c r="C378" i="5" s="1"/>
  <c r="D378" i="5" l="1"/>
  <c r="E378" i="5" s="1"/>
  <c r="G378" i="5" s="1"/>
</calcChain>
</file>

<file path=xl/sharedStrings.xml><?xml version="1.0" encoding="utf-8"?>
<sst xmlns="http://schemas.openxmlformats.org/spreadsheetml/2006/main" count="167" uniqueCount="81">
  <si>
    <t>Lisa 3 üürilepingule nr Ü13266/17</t>
  </si>
  <si>
    <t>Üürnik</t>
  </si>
  <si>
    <t>Justiitsministeerium</t>
  </si>
  <si>
    <t>Üüripinna aadress</t>
  </si>
  <si>
    <t>Tallinn, Kesklinna linnaosa, Pirita tee 78</t>
  </si>
  <si>
    <t>Üüripind (hooned)</t>
  </si>
  <si>
    <t>-</t>
  </si>
  <si>
    <t>Territoorium</t>
  </si>
  <si>
    <t>Üüriteenused ja üür</t>
  </si>
  <si>
    <t>summa kuus</t>
  </si>
  <si>
    <t>Muutmise alus</t>
  </si>
  <si>
    <t>Märkused</t>
  </si>
  <si>
    <t xml:space="preserve">Kapitalikomponent </t>
  </si>
  <si>
    <t>Ei indekseerita</t>
  </si>
  <si>
    <t>Kapitalikomponent (pisiparendus lisa 6.3 alusel)</t>
  </si>
  <si>
    <t>Tasutakse kuni 31.12.2025</t>
  </si>
  <si>
    <t>Kapitalikomponent (pisiparendus lisa 6.4 alusel)</t>
  </si>
  <si>
    <t>Tasutakse kuni 31.12.2026</t>
  </si>
  <si>
    <t>Kapitalikomponent (pisiparendus lisa 6.5 alusel)</t>
  </si>
  <si>
    <t>Tasutakse kuni 31.12.2027</t>
  </si>
  <si>
    <t>Kapitalikomponent (pisiparendus lisa 6.6 alusel)</t>
  </si>
  <si>
    <t>Tasutakse kuni 31.12.2028</t>
  </si>
  <si>
    <t xml:space="preserve">Remonttööd </t>
  </si>
  <si>
    <t>Kinnisvara haldamine (haldusteenus)</t>
  </si>
  <si>
    <t>Indekseerimine*, 31.dets THI, max 3% aastas</t>
  </si>
  <si>
    <t>Tehnohooldus</t>
  </si>
  <si>
    <t>Omanikukohustused</t>
  </si>
  <si>
    <t>ÜÜR KOKKU</t>
  </si>
  <si>
    <t>Kõrvalteenused ja kõrvalteenuste tasud</t>
  </si>
  <si>
    <t xml:space="preserve">Muutmise alus </t>
  </si>
  <si>
    <t>Heakord (310-320, 340-360)</t>
  </si>
  <si>
    <t>Teenuse hinnamuutus</t>
  </si>
  <si>
    <t>Kõrvalteenuste eest tasutakse tegelike kulude alusel, esitatud kulude prognoos.</t>
  </si>
  <si>
    <t>Tarbimisteenused</t>
  </si>
  <si>
    <t>Elektrienergia</t>
  </si>
  <si>
    <t>Teenuse hinna ja tarbimise muutus</t>
  </si>
  <si>
    <t>Küte (soojusenergia)</t>
  </si>
  <si>
    <t>Vesi ja kanalisatsioon</t>
  </si>
  <si>
    <t>Kommunikatsiooniteenused</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</si>
  <si>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</si>
  <si>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</si>
  <si>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</si>
  <si>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</si>
  <si>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</si>
  <si>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</si>
  <si>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</si>
  <si>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</si>
  <si>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</si>
  <si>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</si>
  <si>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</si>
  <si>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Kapitalikomponendi annuiteetmaksegraafik - Pirita tee 78, Tallinn</t>
  </si>
  <si>
    <t>Maksete algus</t>
  </si>
  <si>
    <t>Maksete arv</t>
  </si>
  <si>
    <t>kuud</t>
  </si>
  <si>
    <t>Kinnistu jääkmaksumus</t>
  </si>
  <si>
    <t>EUR (km-ta)</t>
  </si>
  <si>
    <t>Investeering ja kulud</t>
  </si>
  <si>
    <t>Üürniku osakaal</t>
  </si>
  <si>
    <t>Kapitali algväärtus</t>
  </si>
  <si>
    <t>Kapitali lõppväärtus</t>
  </si>
  <si>
    <t>Kapitali tulumäär 2018 I pa</t>
  </si>
  <si>
    <t>Kuupäev</t>
  </si>
  <si>
    <t>Jrk nr</t>
  </si>
  <si>
    <t>Algjääk</t>
  </si>
  <si>
    <t>Intress</t>
  </si>
  <si>
    <t>Põhiosa</t>
  </si>
  <si>
    <t>Kap.komponent</t>
  </si>
  <si>
    <t>Lõppjääk</t>
  </si>
  <si>
    <t>01.08.2048-22.08.2048</t>
  </si>
  <si>
    <t>Investeering</t>
  </si>
  <si>
    <t>Investeeringu jääk</t>
  </si>
  <si>
    <t>Kapitali tulumäär 2020 I pa</t>
  </si>
  <si>
    <t>Kapitali tulumäär 2021 I pa</t>
  </si>
  <si>
    <t xml:space="preserve">Kapitalikomponendi annuiteetmaksegraafik - </t>
  </si>
  <si>
    <t>Pirita tee 78, Tallinn</t>
  </si>
  <si>
    <t>Kapitali tulumäär 2022 I pa</t>
  </si>
  <si>
    <t>Kapitali tulumäär 2023 I pa</t>
  </si>
  <si>
    <t>Üür ja kõrvalteenuste tasu 01.01.2025 - 31.12.2025</t>
  </si>
  <si>
    <t>Kapitalikomponent (pisiparendus lisa 6.7 alusel)</t>
  </si>
  <si>
    <t>Tasutakse kuni 31.12.2029</t>
  </si>
  <si>
    <t>Kapitali tulumäär 2024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</si>
</sst>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0.00&quot; &quot;;[Red]&quot;-&quot;#,##0.00&quot; &quot;"/>
    <numFmt numFmtId="168" formatCode="d&quot;.&quot;mm&quot;.&quot;yyyy"/>
    <numFmt numFmtId="169" formatCode="0.000%"/>
    <numFmt numFmtId="170" formatCode="#,###"/>
    <numFmt numFmtId="171" formatCode="0.0%"/>
  </numFmts>
  <fonts count="30" x14ac:knownFonts="1">
    <font>
      <sz val="11"/>
      <color theme="1"/>
      <name val="Calibri"/>
      <family val="2"/>
      <charset val="186"/>
      <scheme val="minor"/>
    </font>
    <font>
      <b/>
      <sz val="11"/>
      <name val="Times New Roman"/>
      <family val="1"/>
    </font>
    <font>
      <sz val="11"/>
      <color indexed="8"/>
      <name val="Times New Roman"/>
      <family val="1"/>
    </font>
    <font>
      <sz val="11"/>
      <color theme="1"/>
      <name val="Calibri"/>
      <family val="2"/>
      <charset val="186"/>
      <scheme val="minor"/>
    </font>
    <font>
      <sz val="11"/>
      <color rgb="FF000000"/>
      <name val="Calibri"/>
      <family val="2"/>
    </font>
    <font>
      <sz val="11"/>
      <color theme="1"/>
      <name val="Times New Roman"/>
      <family val="1"/>
    </font>
    <font>
      <sz val="11"/>
      <color theme="1"/>
      <name val="Times New Roman"/>
      <family val="1"/>
      <charset val="186"/>
    </font>
    <font>
      <b/>
      <sz val="14"/>
      <color theme="1"/>
      <name val="Times New Roman"/>
      <family val="1"/>
      <charset val="186"/>
    </font>
    <font>
      <b/>
      <sz val="11"/>
      <color theme="1"/>
      <name val="Times New Roman"/>
      <family val="1"/>
    </font>
    <font>
      <sz val="10"/>
      <color theme="1"/>
      <name val="Times New Roman"/>
      <family val="1"/>
    </font>
    <font>
      <sz val="12"/>
      <color theme="1"/>
      <name val="Times New Roman"/>
      <family val="1"/>
    </font>
    <font>
      <i/>
      <sz val="11"/>
      <color theme="1"/>
      <name val="Times New Roman"/>
      <family val="1"/>
    </font>
    <font>
      <b/>
      <sz val="11"/>
      <color rgb="FFFF0000"/>
      <name val="Times New Roman"/>
      <family val="1"/>
    </font>
    <font>
      <b/>
      <sz val="11"/>
      <color theme="1"/>
      <name val="Calibri"/>
      <family val="2"/>
      <charset val="186"/>
      <scheme val="minor"/>
    </font>
    <font>
      <b/>
      <sz val="11"/>
      <color rgb="FF000000"/>
      <name val="Calibri"/>
      <family val="2"/>
    </font>
    <font>
      <sz val="11"/>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1"/>
      <color rgb="FFFF0000"/>
      <name val="Times New Roman"/>
      <family val="1"/>
      <charset val="186"/>
    </font>
    <font>
      <i/>
      <sz val="10"/>
      <color theme="1"/>
      <name val="Times New Roman"/>
      <family val="1"/>
      <charset val="186"/>
    </font>
    <font>
      <sz val="11"/>
      <color theme="0" tint="-0.499984740745262"/>
      <name val="Times New Roman"/>
      <family val="1"/>
    </font>
    <font>
      <b/>
      <sz val="11"/>
      <color theme="0" tint="-0.499984740745262"/>
      <name val="Times New Roman"/>
      <family val="1"/>
    </font>
    <font>
      <sz val="11"/>
      <color rgb="FF000000"/>
      <name val="Calibri"/>
      <family val="2"/>
      <charset val="186"/>
      <scheme val="minor"/>
    </font>
    <font>
      <b/>
      <sz val="11"/>
      <color rgb="FF000000"/>
      <name val="Calibri"/>
      <family val="2"/>
      <charset val="186"/>
      <scheme val="minor"/>
    </font>
    <font>
      <b/>
      <sz val="14"/>
      <color rgb="FF000000"/>
      <name val="Calibri"/>
      <family val="2"/>
    </font>
    <font>
      <b/>
      <sz val="14"/>
      <color rgb="FF000000"/>
      <name val="Calibri"/>
      <family val="2"/>
      <charset val="186"/>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s>
  <borders count="3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bottom style="medium">
        <color rgb="FF000000"/>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4" fillId="0" borderId="0"/>
    <xf numFmtId="9" fontId="3" fillId="0" borderId="0" applyFont="0" applyFill="0" applyBorder="0" applyAlignment="0" applyProtection="0"/>
    <xf numFmtId="0" fontId="4" fillId="0" borderId="0"/>
    <xf numFmtId="0" fontId="3" fillId="0" borderId="0"/>
    <xf numFmtId="9" fontId="3" fillId="0" borderId="0" applyFont="0" applyFill="0" applyBorder="0" applyAlignment="0" applyProtection="0"/>
  </cellStyleXfs>
  <cellXfs count="225">
    <xf numFmtId="0" fontId="0" fillId="0" borderId="0" xfId="0"/>
    <xf numFmtId="0" fontId="5" fillId="0" borderId="0" xfId="0" applyFont="1"/>
    <xf numFmtId="0" fontId="6" fillId="0" borderId="0" xfId="0" applyFont="1" applyAlignment="1">
      <alignment horizontal="right"/>
    </xf>
    <xf numFmtId="0" fontId="5" fillId="0" borderId="0" xfId="0" applyFont="1" applyAlignment="1">
      <alignment horizontal="right"/>
    </xf>
    <xf numFmtId="0" fontId="8" fillId="0" borderId="6" xfId="0" applyFont="1" applyBorder="1"/>
    <xf numFmtId="9" fontId="5" fillId="0" borderId="0" xfId="2" applyFont="1"/>
    <xf numFmtId="1" fontId="5" fillId="0" borderId="0" xfId="0" applyNumberFormat="1" applyFont="1"/>
    <xf numFmtId="0" fontId="1" fillId="0" borderId="6" xfId="0" applyFont="1" applyBorder="1"/>
    <xf numFmtId="0" fontId="9" fillId="0" borderId="0" xfId="0" applyFont="1" applyAlignment="1">
      <alignment vertical="center"/>
    </xf>
    <xf numFmtId="0" fontId="5" fillId="0" borderId="0" xfId="0" applyFont="1" applyAlignment="1">
      <alignment horizontal="center"/>
    </xf>
    <xf numFmtId="0" fontId="10" fillId="0" borderId="0" xfId="0" applyFont="1"/>
    <xf numFmtId="0" fontId="8" fillId="0" borderId="0" xfId="0" applyFont="1"/>
    <xf numFmtId="0" fontId="8" fillId="0" borderId="6" xfId="0" applyFont="1" applyBorder="1" applyAlignment="1">
      <alignment horizontal="right"/>
    </xf>
    <xf numFmtId="164" fontId="1" fillId="0" borderId="6" xfId="0" applyNumberFormat="1" applyFont="1" applyBorder="1" applyAlignment="1">
      <alignment horizontal="right"/>
    </xf>
    <xf numFmtId="165" fontId="5" fillId="0" borderId="0" xfId="0" applyNumberFormat="1" applyFont="1"/>
    <xf numFmtId="165" fontId="8" fillId="0" borderId="0" xfId="0" applyNumberFormat="1" applyFont="1"/>
    <xf numFmtId="0" fontId="8" fillId="0" borderId="0" xfId="0" applyFont="1" applyAlignment="1">
      <alignment horizontal="right"/>
    </xf>
    <xf numFmtId="0" fontId="8" fillId="3" borderId="7" xfId="0" applyFont="1" applyFill="1" applyBorder="1" applyAlignment="1">
      <alignment horizontal="left"/>
    </xf>
    <xf numFmtId="0" fontId="8" fillId="3" borderId="8" xfId="0" applyFont="1" applyFill="1" applyBorder="1"/>
    <xf numFmtId="0" fontId="8" fillId="3" borderId="9" xfId="0" applyFont="1" applyFill="1" applyBorder="1" applyAlignment="1">
      <alignment horizontal="center"/>
    </xf>
    <xf numFmtId="0" fontId="5" fillId="0" borderId="10" xfId="0" applyFont="1" applyBorder="1" applyAlignment="1">
      <alignment horizontal="center"/>
    </xf>
    <xf numFmtId="0" fontId="5" fillId="2" borderId="11" xfId="0" applyFont="1" applyFill="1" applyBorder="1"/>
    <xf numFmtId="0" fontId="5" fillId="2" borderId="12" xfId="0" applyFont="1" applyFill="1" applyBorder="1"/>
    <xf numFmtId="4" fontId="5" fillId="0" borderId="13" xfId="0" applyNumberFormat="1" applyFont="1" applyBorder="1" applyAlignment="1">
      <alignment wrapText="1"/>
    </xf>
    <xf numFmtId="3" fontId="11" fillId="0" borderId="0" xfId="0" applyNumberFormat="1" applyFont="1"/>
    <xf numFmtId="3" fontId="5" fillId="0" borderId="0" xfId="0" applyNumberFormat="1" applyFont="1"/>
    <xf numFmtId="2" fontId="5" fillId="0" borderId="0" xfId="0" applyNumberFormat="1" applyFont="1"/>
    <xf numFmtId="0" fontId="5" fillId="0" borderId="14" xfId="0" applyFont="1" applyBorder="1" applyAlignment="1">
      <alignment horizontal="center" vertical="center"/>
    </xf>
    <xf numFmtId="0" fontId="5" fillId="0" borderId="15" xfId="0" applyFont="1" applyBorder="1" applyAlignment="1">
      <alignment horizontal="center"/>
    </xf>
    <xf numFmtId="0" fontId="5" fillId="0" borderId="16" xfId="0" applyFont="1" applyBorder="1"/>
    <xf numFmtId="0" fontId="5" fillId="0" borderId="4" xfId="0" applyFont="1" applyBorder="1"/>
    <xf numFmtId="0" fontId="5" fillId="0" borderId="6" xfId="0" applyFont="1" applyBorder="1"/>
    <xf numFmtId="0" fontId="5" fillId="0" borderId="11" xfId="0" applyFont="1" applyBorder="1"/>
    <xf numFmtId="4" fontId="5" fillId="0" borderId="0" xfId="0" applyNumberFormat="1" applyFont="1"/>
    <xf numFmtId="0" fontId="8" fillId="3" borderId="10" xfId="0" applyFont="1" applyFill="1" applyBorder="1" applyAlignment="1">
      <alignment horizontal="center"/>
    </xf>
    <xf numFmtId="0" fontId="8" fillId="3" borderId="12" xfId="0" applyFont="1" applyFill="1" applyBorder="1"/>
    <xf numFmtId="4" fontId="1" fillId="3" borderId="13" xfId="0" applyNumberFormat="1" applyFont="1" applyFill="1" applyBorder="1" applyAlignment="1">
      <alignment horizontal="right"/>
    </xf>
    <xf numFmtId="4" fontId="11" fillId="0" borderId="0" xfId="0" applyNumberFormat="1" applyFont="1"/>
    <xf numFmtId="0" fontId="8" fillId="2" borderId="17" xfId="0" applyFont="1" applyFill="1" applyBorder="1" applyAlignment="1">
      <alignment horizontal="center"/>
    </xf>
    <xf numFmtId="0" fontId="8" fillId="2" borderId="0" xfId="0" applyFont="1" applyFill="1"/>
    <xf numFmtId="4" fontId="12" fillId="2" borderId="18" xfId="0" applyNumberFormat="1" applyFont="1" applyFill="1" applyBorder="1" applyAlignment="1">
      <alignment horizontal="right"/>
    </xf>
    <xf numFmtId="166" fontId="5" fillId="0" borderId="0" xfId="0" applyNumberFormat="1" applyFont="1"/>
    <xf numFmtId="0" fontId="8" fillId="3" borderId="10" xfId="0" applyFont="1" applyFill="1" applyBorder="1" applyAlignment="1">
      <alignment horizontal="left"/>
    </xf>
    <xf numFmtId="4" fontId="8" fillId="3" borderId="13" xfId="0" applyNumberFormat="1" applyFont="1" applyFill="1" applyBorder="1" applyAlignment="1">
      <alignment horizontal="center"/>
    </xf>
    <xf numFmtId="164" fontId="5" fillId="0" borderId="0" xfId="0" applyNumberFormat="1" applyFont="1"/>
    <xf numFmtId="0" fontId="11" fillId="0" borderId="0" xfId="0" applyFont="1"/>
    <xf numFmtId="0" fontId="8" fillId="4" borderId="19" xfId="0" applyFont="1" applyFill="1" applyBorder="1" applyAlignment="1">
      <alignment horizontal="left"/>
    </xf>
    <xf numFmtId="0" fontId="8" fillId="4" borderId="20" xfId="0" applyFont="1" applyFill="1" applyBorder="1"/>
    <xf numFmtId="0" fontId="8" fillId="0" borderId="0" xfId="0" applyFont="1" applyAlignment="1">
      <alignment horizontal="left"/>
    </xf>
    <xf numFmtId="4" fontId="8" fillId="0" borderId="18" xfId="0" applyNumberFormat="1" applyFont="1" applyBorder="1" applyAlignment="1">
      <alignment horizontal="right"/>
    </xf>
    <xf numFmtId="4" fontId="8" fillId="0" borderId="0" xfId="0" applyNumberFormat="1" applyFont="1" applyAlignment="1">
      <alignment horizontal="right"/>
    </xf>
    <xf numFmtId="0" fontId="8" fillId="0" borderId="0" xfId="0" applyFont="1" applyAlignment="1">
      <alignment horizontal="left" wrapText="1"/>
    </xf>
    <xf numFmtId="9" fontId="1" fillId="0" borderId="0" xfId="0" applyNumberFormat="1" applyFont="1" applyAlignment="1">
      <alignment horizontal="left"/>
    </xf>
    <xf numFmtId="4" fontId="5" fillId="0" borderId="18" xfId="0" applyNumberFormat="1" applyFont="1" applyBorder="1"/>
    <xf numFmtId="4" fontId="8" fillId="0" borderId="18" xfId="0" applyNumberFormat="1" applyFont="1" applyBorder="1"/>
    <xf numFmtId="3" fontId="8" fillId="0" borderId="0" xfId="0" applyNumberFormat="1" applyFont="1" applyAlignment="1">
      <alignment horizontal="right"/>
    </xf>
    <xf numFmtId="4" fontId="8" fillId="0" borderId="0" xfId="0" applyNumberFormat="1" applyFont="1" applyAlignment="1">
      <alignment horizontal="left"/>
    </xf>
    <xf numFmtId="4" fontId="8" fillId="0" borderId="21" xfId="0" applyNumberFormat="1" applyFont="1" applyBorder="1"/>
    <xf numFmtId="4" fontId="1" fillId="0" borderId="0" xfId="0" applyNumberFormat="1" applyFont="1"/>
    <xf numFmtId="0" fontId="10" fillId="0" borderId="0" xfId="0" applyFont="1" applyAlignment="1">
      <alignment horizontal="left" wrapText="1"/>
    </xf>
    <xf numFmtId="0" fontId="10" fillId="0" borderId="0" xfId="0" applyFont="1" applyAlignment="1">
      <alignment wrapText="1"/>
    </xf>
    <xf numFmtId="4" fontId="10" fillId="0" borderId="0" xfId="0" applyNumberFormat="1" applyFont="1"/>
    <xf numFmtId="0" fontId="4" fillId="2" borderId="0" xfId="3" applyFill="1"/>
    <xf numFmtId="0" fontId="14" fillId="5" borderId="0" xfId="3" applyFont="1" applyFill="1" applyAlignment="1">
      <alignment horizontal="right"/>
    </xf>
    <xf numFmtId="0" fontId="3" fillId="2" borderId="0" xfId="4" applyFill="1"/>
    <xf numFmtId="0" fontId="15" fillId="5" borderId="0" xfId="3" applyFont="1" applyFill="1"/>
    <xf numFmtId="0" fontId="15" fillId="5" borderId="0" xfId="3" applyFont="1" applyFill="1" applyAlignment="1">
      <alignment horizontal="right"/>
    </xf>
    <xf numFmtId="0" fontId="16" fillId="5" borderId="0" xfId="3" applyFont="1" applyFill="1"/>
    <xf numFmtId="0" fontId="17" fillId="5" borderId="0" xfId="3" applyFont="1" applyFill="1"/>
    <xf numFmtId="4" fontId="4" fillId="5" borderId="0" xfId="3" applyNumberFormat="1" applyFill="1"/>
    <xf numFmtId="4" fontId="3" fillId="2" borderId="0" xfId="4" applyNumberFormat="1" applyFill="1"/>
    <xf numFmtId="2" fontId="3" fillId="2" borderId="0" xfId="4" applyNumberFormat="1" applyFill="1"/>
    <xf numFmtId="167" fontId="3" fillId="2" borderId="0" xfId="4" applyNumberFormat="1" applyFill="1"/>
    <xf numFmtId="0" fontId="4" fillId="6" borderId="23" xfId="3" applyFill="1" applyBorder="1"/>
    <xf numFmtId="0" fontId="4" fillId="5" borderId="1" xfId="3" applyFill="1" applyBorder="1"/>
    <xf numFmtId="0" fontId="3" fillId="2" borderId="1" xfId="4" applyFill="1" applyBorder="1"/>
    <xf numFmtId="168" fontId="4" fillId="6" borderId="1" xfId="3" applyNumberFormat="1" applyFill="1" applyBorder="1"/>
    <xf numFmtId="0" fontId="4" fillId="6" borderId="2" xfId="3" applyFill="1" applyBorder="1"/>
    <xf numFmtId="0" fontId="13" fillId="2" borderId="0" xfId="4" applyFont="1" applyFill="1" applyProtection="1">
      <protection hidden="1"/>
    </xf>
    <xf numFmtId="0" fontId="4" fillId="6" borderId="24" xfId="3" applyFill="1" applyBorder="1"/>
    <xf numFmtId="0" fontId="4" fillId="5" borderId="0" xfId="3" applyFill="1"/>
    <xf numFmtId="0" fontId="4" fillId="6" borderId="0" xfId="3" applyFill="1"/>
    <xf numFmtId="0" fontId="4" fillId="6" borderId="3" xfId="3" applyFill="1" applyBorder="1"/>
    <xf numFmtId="164" fontId="3" fillId="2" borderId="0" xfId="4" applyNumberFormat="1" applyFill="1" applyProtection="1">
      <protection hidden="1"/>
    </xf>
    <xf numFmtId="164" fontId="13" fillId="2" borderId="0" xfId="4" applyNumberFormat="1" applyFont="1" applyFill="1" applyProtection="1">
      <protection hidden="1"/>
    </xf>
    <xf numFmtId="0" fontId="4" fillId="6" borderId="4" xfId="3" applyFill="1" applyBorder="1"/>
    <xf numFmtId="0" fontId="4" fillId="5" borderId="25" xfId="3" applyFill="1" applyBorder="1"/>
    <xf numFmtId="0" fontId="3" fillId="2" borderId="25" xfId="4" applyFill="1" applyBorder="1"/>
    <xf numFmtId="169" fontId="4" fillId="6" borderId="25" xfId="3" applyNumberFormat="1" applyFill="1" applyBorder="1"/>
    <xf numFmtId="0" fontId="4" fillId="6" borderId="5" xfId="3" applyFill="1" applyBorder="1"/>
    <xf numFmtId="0" fontId="18" fillId="2" borderId="0" xfId="3" applyFont="1" applyFill="1"/>
    <xf numFmtId="169" fontId="4" fillId="6" borderId="0" xfId="3" applyNumberFormat="1" applyFill="1"/>
    <xf numFmtId="0" fontId="3" fillId="2" borderId="0" xfId="4" applyFill="1" applyProtection="1">
      <protection locked="0" hidden="1"/>
    </xf>
    <xf numFmtId="0" fontId="19" fillId="5" borderId="26" xfId="3" applyFont="1" applyFill="1" applyBorder="1" applyAlignment="1">
      <alignment horizontal="right"/>
    </xf>
    <xf numFmtId="168" fontId="20" fillId="5" borderId="0" xfId="3" applyNumberFormat="1" applyFont="1" applyFill="1"/>
    <xf numFmtId="167" fontId="4" fillId="5" borderId="0" xfId="3" applyNumberFormat="1" applyFill="1"/>
    <xf numFmtId="3" fontId="21" fillId="0" borderId="0" xfId="0" applyNumberFormat="1" applyFont="1"/>
    <xf numFmtId="4" fontId="21" fillId="0" borderId="0" xfId="0" applyNumberFormat="1" applyFont="1"/>
    <xf numFmtId="0" fontId="5" fillId="0" borderId="27" xfId="0" applyFont="1" applyBorder="1" applyAlignment="1">
      <alignment horizontal="center"/>
    </xf>
    <xf numFmtId="168" fontId="3" fillId="2" borderId="0" xfId="4" applyNumberFormat="1" applyFill="1"/>
    <xf numFmtId="3" fontId="4" fillId="6" borderId="0" xfId="3" applyNumberFormat="1" applyFill="1"/>
    <xf numFmtId="0" fontId="4" fillId="5" borderId="24" xfId="3" applyFill="1" applyBorder="1"/>
    <xf numFmtId="10" fontId="4" fillId="6" borderId="0" xfId="5" applyNumberFormat="1" applyFont="1" applyFill="1" applyBorder="1"/>
    <xf numFmtId="4" fontId="4" fillId="6" borderId="0" xfId="3" applyNumberFormat="1" applyFill="1"/>
    <xf numFmtId="0" fontId="7" fillId="0" borderId="0" xfId="0" applyFont="1" applyAlignment="1">
      <alignment wrapText="1"/>
    </xf>
    <xf numFmtId="0" fontId="4" fillId="2" borderId="0" xfId="1" applyFill="1"/>
    <xf numFmtId="0" fontId="14" fillId="5" borderId="0" xfId="1" applyFont="1" applyFill="1" applyAlignment="1">
      <alignment horizontal="right"/>
    </xf>
    <xf numFmtId="0" fontId="0" fillId="2" borderId="0" xfId="0" applyFill="1"/>
    <xf numFmtId="0" fontId="15" fillId="5" borderId="0" xfId="1" applyFont="1" applyFill="1"/>
    <xf numFmtId="0" fontId="15" fillId="5" borderId="0" xfId="1" applyFont="1" applyFill="1" applyAlignment="1">
      <alignment horizontal="right"/>
    </xf>
    <xf numFmtId="0" fontId="16" fillId="5" borderId="0" xfId="1" applyFont="1" applyFill="1"/>
    <xf numFmtId="0" fontId="17" fillId="5" borderId="0" xfId="1" applyFont="1" applyFill="1"/>
    <xf numFmtId="4" fontId="4" fillId="5" borderId="0" xfId="1" applyNumberFormat="1" applyFill="1"/>
    <xf numFmtId="4" fontId="0" fillId="2" borderId="0" xfId="0" applyNumberFormat="1" applyFill="1"/>
    <xf numFmtId="2" fontId="0" fillId="2" borderId="0" xfId="0" applyNumberFormat="1" applyFill="1"/>
    <xf numFmtId="167" fontId="0" fillId="2" borderId="0" xfId="0" applyNumberFormat="1" applyFill="1"/>
    <xf numFmtId="0" fontId="4" fillId="6" borderId="23" xfId="1" applyFill="1" applyBorder="1"/>
    <xf numFmtId="0" fontId="4" fillId="5" borderId="1" xfId="1" applyFill="1" applyBorder="1"/>
    <xf numFmtId="0" fontId="0" fillId="2" borderId="1" xfId="0" applyFill="1" applyBorder="1"/>
    <xf numFmtId="168" fontId="4" fillId="6" borderId="1" xfId="1" applyNumberFormat="1" applyFill="1" applyBorder="1"/>
    <xf numFmtId="0" fontId="4" fillId="6" borderId="2" xfId="1" applyFill="1" applyBorder="1"/>
    <xf numFmtId="0" fontId="13" fillId="2" borderId="0" xfId="0" applyFont="1" applyFill="1" applyProtection="1">
      <protection hidden="1"/>
    </xf>
    <xf numFmtId="0" fontId="4" fillId="6" borderId="24" xfId="1" applyFill="1" applyBorder="1"/>
    <xf numFmtId="0" fontId="4" fillId="5" borderId="0" xfId="1" applyFill="1"/>
    <xf numFmtId="0" fontId="4" fillId="6" borderId="0" xfId="1" applyFill="1"/>
    <xf numFmtId="0" fontId="4" fillId="6" borderId="3" xfId="1" applyFill="1" applyBorder="1"/>
    <xf numFmtId="164" fontId="0" fillId="2" borderId="0" xfId="0" applyNumberFormat="1" applyFill="1" applyProtection="1">
      <protection hidden="1"/>
    </xf>
    <xf numFmtId="168" fontId="0" fillId="2" borderId="0" xfId="0" applyNumberFormat="1" applyFill="1"/>
    <xf numFmtId="4" fontId="4" fillId="6" borderId="0" xfId="1" applyNumberFormat="1" applyFill="1"/>
    <xf numFmtId="170" fontId="4" fillId="2" borderId="0" xfId="1" applyNumberFormat="1" applyFill="1"/>
    <xf numFmtId="10" fontId="4" fillId="6" borderId="0" xfId="2" applyNumberFormat="1" applyFont="1" applyFill="1"/>
    <xf numFmtId="164" fontId="13" fillId="2" borderId="0" xfId="0" applyNumberFormat="1" applyFont="1" applyFill="1" applyProtection="1">
      <protection hidden="1"/>
    </xf>
    <xf numFmtId="0" fontId="4" fillId="6" borderId="4" xfId="1" applyFill="1" applyBorder="1"/>
    <xf numFmtId="0" fontId="4" fillId="5" borderId="25" xfId="1" applyFill="1" applyBorder="1"/>
    <xf numFmtId="0" fontId="0" fillId="2" borderId="25" xfId="0" applyFill="1" applyBorder="1"/>
    <xf numFmtId="169" fontId="4" fillId="6" borderId="25" xfId="1" applyNumberFormat="1" applyFill="1" applyBorder="1"/>
    <xf numFmtId="0" fontId="4" fillId="6" borderId="5" xfId="1" applyFill="1" applyBorder="1"/>
    <xf numFmtId="0" fontId="18" fillId="2" borderId="0" xfId="1" applyFont="1" applyFill="1"/>
    <xf numFmtId="169" fontId="4" fillId="6" borderId="0" xfId="1" applyNumberFormat="1" applyFill="1"/>
    <xf numFmtId="0" fontId="19" fillId="5" borderId="26" xfId="1" applyFont="1" applyFill="1" applyBorder="1" applyAlignment="1">
      <alignment horizontal="right"/>
    </xf>
    <xf numFmtId="168" fontId="20" fillId="5" borderId="0" xfId="1" applyNumberFormat="1" applyFont="1" applyFill="1"/>
    <xf numFmtId="167" fontId="4" fillId="5" borderId="0" xfId="1" applyNumberFormat="1" applyFill="1"/>
    <xf numFmtId="4" fontId="5" fillId="0" borderId="13" xfId="0" applyNumberFormat="1" applyFont="1" applyBorder="1" applyAlignment="1">
      <alignment horizontal="right" wrapText="1"/>
    </xf>
    <xf numFmtId="4" fontId="23" fillId="0" borderId="13" xfId="0" applyNumberFormat="1" applyFont="1" applyBorder="1" applyAlignment="1">
      <alignment vertical="center" wrapText="1"/>
    </xf>
    <xf numFmtId="4" fontId="23" fillId="0" borderId="13" xfId="0" applyNumberFormat="1" applyFont="1" applyBorder="1" applyAlignment="1">
      <alignment horizontal="right" vertical="center" wrapText="1"/>
    </xf>
    <xf numFmtId="4" fontId="24" fillId="4" borderId="21" xfId="0" applyNumberFormat="1" applyFont="1" applyFill="1" applyBorder="1" applyAlignment="1">
      <alignment horizontal="right"/>
    </xf>
    <xf numFmtId="0" fontId="22" fillId="0" borderId="0" xfId="0" applyFont="1" applyAlignment="1">
      <alignment vertical="center" wrapText="1"/>
    </xf>
    <xf numFmtId="3" fontId="1" fillId="0" borderId="0" xfId="0" applyNumberFormat="1" applyFont="1" applyAlignment="1">
      <alignment horizontal="right"/>
    </xf>
    <xf numFmtId="4" fontId="5" fillId="2" borderId="13" xfId="0" applyNumberFormat="1" applyFont="1" applyFill="1" applyBorder="1" applyAlignment="1">
      <alignment wrapText="1"/>
    </xf>
    <xf numFmtId="164" fontId="1" fillId="0" borderId="0" xfId="0" applyNumberFormat="1" applyFont="1" applyAlignment="1">
      <alignment horizontal="right"/>
    </xf>
    <xf numFmtId="0" fontId="8" fillId="3" borderId="28" xfId="0" applyFont="1" applyFill="1" applyBorder="1" applyAlignment="1">
      <alignment horizontal="center"/>
    </xf>
    <xf numFmtId="0" fontId="5" fillId="0" borderId="29" xfId="0" applyFont="1" applyBorder="1" applyAlignment="1">
      <alignment vertical="center" wrapText="1"/>
    </xf>
    <xf numFmtId="0" fontId="5" fillId="0" borderId="22" xfId="0" applyFont="1" applyBorder="1" applyAlignment="1">
      <alignment horizontal="center" vertical="center" wrapText="1"/>
    </xf>
    <xf numFmtId="0" fontId="5" fillId="3" borderId="22" xfId="0" applyFont="1" applyFill="1" applyBorder="1"/>
    <xf numFmtId="0" fontId="5" fillId="2" borderId="30" xfId="0" applyFont="1" applyFill="1" applyBorder="1"/>
    <xf numFmtId="0" fontId="8" fillId="3" borderId="22" xfId="0" applyFont="1" applyFill="1" applyBorder="1" applyAlignment="1">
      <alignment horizontal="center"/>
    </xf>
    <xf numFmtId="0" fontId="5" fillId="4" borderId="32" xfId="0" applyFont="1" applyFill="1" applyBorder="1"/>
    <xf numFmtId="0" fontId="25" fillId="2" borderId="0" xfId="1" applyFont="1" applyFill="1" applyAlignment="1">
      <alignment horizontal="right"/>
    </xf>
    <xf numFmtId="0" fontId="26" fillId="2" borderId="0" xfId="1" applyFont="1" applyFill="1" applyAlignment="1">
      <alignment horizontal="right"/>
    </xf>
    <xf numFmtId="0" fontId="8" fillId="3" borderId="33" xfId="0" applyFont="1" applyFill="1" applyBorder="1" applyAlignment="1">
      <alignment horizontal="center" wrapText="1"/>
    </xf>
    <xf numFmtId="4" fontId="8" fillId="3" borderId="15" xfId="0" applyNumberFormat="1" applyFont="1" applyFill="1" applyBorder="1" applyAlignment="1">
      <alignment horizontal="right"/>
    </xf>
    <xf numFmtId="4" fontId="8" fillId="2" borderId="34" xfId="0" applyNumberFormat="1" applyFont="1" applyFill="1" applyBorder="1" applyAlignment="1">
      <alignment horizontal="right"/>
    </xf>
    <xf numFmtId="4" fontId="5" fillId="0" borderId="34" xfId="0" applyNumberFormat="1" applyFont="1" applyBorder="1" applyAlignment="1">
      <alignment vertical="center" wrapText="1"/>
    </xf>
    <xf numFmtId="4" fontId="8" fillId="4" borderId="36" xfId="0" applyNumberFormat="1" applyFont="1" applyFill="1" applyBorder="1" applyAlignment="1">
      <alignment horizontal="right"/>
    </xf>
    <xf numFmtId="4" fontId="5" fillId="0" borderId="35" xfId="0" applyNumberFormat="1" applyFont="1" applyBorder="1" applyAlignment="1">
      <alignment horizontal="center" vertical="center" wrapText="1"/>
    </xf>
    <xf numFmtId="0" fontId="5" fillId="0" borderId="37" xfId="0" applyFont="1" applyBorder="1" applyAlignment="1">
      <alignment horizontal="center" vertical="center" wrapText="1"/>
    </xf>
    <xf numFmtId="0" fontId="8" fillId="3" borderId="15" xfId="0" applyFont="1" applyFill="1" applyBorder="1" applyAlignment="1">
      <alignment horizontal="center" wrapText="1"/>
    </xf>
    <xf numFmtId="4" fontId="4" fillId="0" borderId="0" xfId="1" applyNumberFormat="1"/>
    <xf numFmtId="0" fontId="27" fillId="5" borderId="0" xfId="1" applyFont="1" applyFill="1"/>
    <xf numFmtId="4" fontId="28" fillId="5" borderId="0" xfId="1" applyNumberFormat="1" applyFont="1" applyFill="1"/>
    <xf numFmtId="0" fontId="15" fillId="2" borderId="0" xfId="1" applyFont="1" applyFill="1"/>
    <xf numFmtId="4" fontId="15" fillId="5" borderId="0" xfId="1" applyNumberFormat="1" applyFont="1" applyFill="1"/>
    <xf numFmtId="0" fontId="15" fillId="6" borderId="23" xfId="1" applyFont="1" applyFill="1" applyBorder="1"/>
    <xf numFmtId="0" fontId="15" fillId="5" borderId="1" xfId="1" applyFont="1" applyFill="1" applyBorder="1"/>
    <xf numFmtId="0" fontId="29" fillId="2" borderId="1" xfId="0" applyFont="1" applyFill="1" applyBorder="1"/>
    <xf numFmtId="168" fontId="15" fillId="6" borderId="1" xfId="1" applyNumberFormat="1" applyFont="1" applyFill="1" applyBorder="1"/>
    <xf numFmtId="0" fontId="15" fillId="6" borderId="2" xfId="1" applyFont="1" applyFill="1" applyBorder="1"/>
    <xf numFmtId="0" fontId="15" fillId="6" borderId="24" xfId="1" applyFont="1" applyFill="1" applyBorder="1"/>
    <xf numFmtId="0" fontId="29" fillId="2" borderId="0" xfId="0" applyFont="1" applyFill="1"/>
    <xf numFmtId="0" fontId="15" fillId="6" borderId="0" xfId="1" applyFont="1" applyFill="1"/>
    <xf numFmtId="0" fontId="15" fillId="6" borderId="3" xfId="1" applyFont="1" applyFill="1" applyBorder="1"/>
    <xf numFmtId="168" fontId="29" fillId="2" borderId="0" xfId="0" applyNumberFormat="1" applyFont="1" applyFill="1"/>
    <xf numFmtId="3" fontId="15" fillId="6" borderId="0" xfId="1" applyNumberFormat="1" applyFont="1" applyFill="1"/>
    <xf numFmtId="170" fontId="15" fillId="2" borderId="0" xfId="1" applyNumberFormat="1" applyFont="1" applyFill="1"/>
    <xf numFmtId="10" fontId="15" fillId="6" borderId="0" xfId="2" applyNumberFormat="1" applyFont="1" applyFill="1"/>
    <xf numFmtId="0" fontId="15" fillId="6" borderId="4" xfId="1" applyFont="1" applyFill="1" applyBorder="1"/>
    <xf numFmtId="0" fontId="15" fillId="5" borderId="25" xfId="1" applyFont="1" applyFill="1" applyBorder="1"/>
    <xf numFmtId="0" fontId="29" fillId="2" borderId="25" xfId="0" applyFont="1" applyFill="1" applyBorder="1"/>
    <xf numFmtId="171" fontId="15" fillId="6" borderId="25" xfId="1" applyNumberFormat="1" applyFont="1" applyFill="1" applyBorder="1"/>
    <xf numFmtId="0" fontId="15" fillId="6" borderId="5" xfId="1" applyFont="1" applyFill="1" applyBorder="1"/>
    <xf numFmtId="169" fontId="15" fillId="6" borderId="0" xfId="1" applyNumberFormat="1" applyFont="1" applyFill="1"/>
    <xf numFmtId="4" fontId="5" fillId="2" borderId="13" xfId="0" applyNumberFormat="1" applyFont="1" applyFill="1" applyBorder="1" applyAlignment="1">
      <alignment horizontal="right" wrapText="1"/>
    </xf>
    <xf numFmtId="4" fontId="15" fillId="6" borderId="0" xfId="1" applyNumberFormat="1" applyFont="1" applyFill="1"/>
    <xf numFmtId="2" fontId="14" fillId="5" borderId="0" xfId="1" applyNumberFormat="1" applyFont="1" applyFill="1" applyAlignment="1">
      <alignment horizontal="right"/>
    </xf>
    <xf numFmtId="2" fontId="15" fillId="5" borderId="0" xfId="1" applyNumberFormat="1" applyFont="1" applyFill="1" applyAlignment="1">
      <alignment horizontal="right"/>
    </xf>
    <xf numFmtId="2" fontId="16" fillId="5" borderId="0" xfId="1" applyNumberFormat="1" applyFont="1" applyFill="1"/>
    <xf numFmtId="2" fontId="4" fillId="2" borderId="0" xfId="1" applyNumberFormat="1" applyFill="1"/>
    <xf numFmtId="2" fontId="18" fillId="2" borderId="0" xfId="1" applyNumberFormat="1" applyFont="1" applyFill="1"/>
    <xf numFmtId="2" fontId="19" fillId="5" borderId="26" xfId="1" applyNumberFormat="1" applyFont="1" applyFill="1" applyBorder="1" applyAlignment="1">
      <alignment horizontal="right"/>
    </xf>
    <xf numFmtId="3" fontId="4" fillId="6" borderId="0" xfId="1" applyNumberFormat="1" applyFill="1"/>
    <xf numFmtId="171" fontId="4" fillId="6" borderId="25" xfId="1" applyNumberFormat="1" applyFill="1" applyBorder="1"/>
    <xf numFmtId="0" fontId="0" fillId="2" borderId="0" xfId="0" applyFill="1" applyAlignment="1">
      <alignment horizontal="right"/>
    </xf>
    <xf numFmtId="166" fontId="0" fillId="2" borderId="0" xfId="0" applyNumberFormat="1" applyFill="1" applyProtection="1">
      <protection hidden="1"/>
    </xf>
    <xf numFmtId="0" fontId="7" fillId="0" borderId="0" xfId="0" applyFont="1" applyAlignment="1">
      <alignment horizont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22" fillId="0" borderId="0" xfId="0" applyFont="1" applyAlignment="1">
      <alignment horizontal="left"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1" xfId="0" applyFont="1" applyBorder="1"/>
    <xf numFmtId="0" fontId="5" fillId="0" borderId="12" xfId="0" applyFont="1" applyBorder="1"/>
    <xf numFmtId="0" fontId="8" fillId="0" borderId="0" xfId="0" applyFont="1" applyAlignment="1">
      <alignment horizontal="left"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4" fontId="2" fillId="0" borderId="14" xfId="0" applyNumberFormat="1" applyFont="1" applyBorder="1" applyAlignment="1">
      <alignment horizontal="center" vertical="center" wrapText="1"/>
    </xf>
    <xf numFmtId="4" fontId="2" fillId="0" borderId="34" xfId="0" applyNumberFormat="1" applyFont="1" applyBorder="1" applyAlignment="1">
      <alignment horizontal="center" vertical="center" wrapText="1"/>
    </xf>
    <xf numFmtId="4" fontId="2" fillId="0" borderId="35" xfId="0" applyNumberFormat="1" applyFont="1" applyBorder="1" applyAlignment="1">
      <alignment horizontal="center" vertical="center" wrapText="1"/>
    </xf>
    <xf numFmtId="4" fontId="5" fillId="0" borderId="14" xfId="0" applyNumberFormat="1" applyFont="1" applyBorder="1" applyAlignment="1">
      <alignment horizontal="center" vertical="center" wrapText="1"/>
    </xf>
    <xf numFmtId="4" fontId="5" fillId="0" borderId="34" xfId="0" applyNumberFormat="1" applyFont="1" applyBorder="1" applyAlignment="1">
      <alignment horizontal="center" vertical="center" wrapText="1"/>
    </xf>
    <xf numFmtId="4" fontId="5" fillId="0" borderId="35" xfId="0" applyNumberFormat="1" applyFont="1" applyBorder="1" applyAlignment="1">
      <alignment horizontal="center" vertical="center" wrapText="1"/>
    </xf>
    <xf numFmtId="4" fontId="5" fillId="0" borderId="13" xfId="0" applyNumberFormat="1" applyFont="1" applyFill="1" applyBorder="1" applyAlignment="1">
      <alignment horizontal="right" wrapText="1"/>
    </xf>
  </cellXfs>
  <cellStyles count="6">
    <cellStyle name="Normaallaad 4" xfId="1" xr:uid="{00000000-0005-0000-0000-000001000000}"/>
    <cellStyle name="Normaallaad 4 2" xfId="3" xr:uid="{00000000-0005-0000-0000-000002000000}"/>
    <cellStyle name="Normal" xfId="0" builtinId="0"/>
    <cellStyle name="Normal 7" xfId="4" xr:uid="{00000000-0005-0000-0000-000003000000}"/>
    <cellStyle name="Percent" xfId="2" builtinId="5"/>
    <cellStyle name="Percent 5" xfId="5" xr:uid="{00000000-0005-0000-0000-000004000000}"/>
  </cellStyles>
  <dxfs count="0"/>
  <tableStyles count="1" defaultTableStyle="TableStyleMedium9" defaultPivotStyle="PivotStyleLight16">
    <tableStyle name="Invisible" pivot="0" table="0" count="0" xr9:uid="{6E7156DC-FB4D-4C05-8931-BF08DCDBEF0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6_Finantsosakond\12_Projektianal&#252;&#252;s\Projektid\Peeter\L&#245;ppraportid\Tegemisel\900490_Memoriaal\900490A_AET.3.10.v01%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eeterS/AppData/Local/Temp/900490_Kommunismiohvrite_memoriaal_eelarve-progno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lud_ja_investeeringud_päring"/>
      <sheetName val="Pikk versioon"/>
      <sheetName val="Lühike versioon"/>
      <sheetName val="Kommunismi_prognoos"/>
      <sheetName val="MUDEL"/>
      <sheetName val="Kommunismi_progalg"/>
      <sheetName val="pr_reg"/>
      <sheetName val="Eelarvete register"/>
      <sheetName val="Kulud_ja_investeeringud"/>
      <sheetName val="Graafiku jaoks"/>
      <sheetName val="eelarve_2korrigeerimine"/>
      <sheetName val="algne_eelarve_prognoosiga"/>
      <sheetName val="1korr_eelarve"/>
      <sheetName val="2korr_eelarve"/>
      <sheetName val="loplik_prognoos"/>
      <sheetName val="yldkuluga"/>
      <sheetName val="yldkuluga_12.02.19_1004"/>
      <sheetName val="yldkuluta"/>
      <sheetName val="yldkuluta_15.01.19_1108"/>
      <sheetName val="Haldusaruanne_plaan"/>
      <sheetName val="Haldusaruanne_tegelik"/>
      <sheetName val="Haldusaruanne_tegelik_vaartused"/>
      <sheetName val="Kulupõhine_algne"/>
      <sheetName val="Kulupõhine130219"/>
      <sheetName val="annuiteetmaksegraafik"/>
      <sheetName val="kulupõhine annuiteetgraafi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s>
    <sheetDataSet>
      <sheetData sheetId="0"/>
      <sheetData sheetId="1" refreshError="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tabSelected="1" zoomScale="90" zoomScaleNormal="90" workbookViewId="0"/>
  </sheetViews>
  <sheetFormatPr defaultColWidth="9.1796875" defaultRowHeight="14" x14ac:dyDescent="0.3"/>
  <cols>
    <col min="1" max="1" width="5.453125" style="1" customWidth="1"/>
    <col min="2" max="3" width="7.81640625" style="1" customWidth="1"/>
    <col min="4" max="4" width="54.81640625" style="1" customWidth="1"/>
    <col min="5" max="5" width="24.1796875" style="1" customWidth="1"/>
    <col min="6" max="6" width="26" style="1" customWidth="1"/>
    <col min="7" max="7" width="30.1796875" style="1" customWidth="1"/>
    <col min="8" max="8" width="21.1796875" style="1" customWidth="1"/>
    <col min="9" max="9" width="26.81640625" style="1" customWidth="1"/>
    <col min="10" max="10" width="27.54296875" style="1" customWidth="1"/>
    <col min="11" max="11" width="11" style="1" customWidth="1"/>
    <col min="12" max="12" width="8.54296875" style="1" customWidth="1"/>
    <col min="13" max="13" width="9.1796875" style="1"/>
    <col min="14" max="14" width="11.1796875" style="1" bestFit="1" customWidth="1"/>
    <col min="15" max="15" width="10.1796875" style="1" bestFit="1" customWidth="1"/>
    <col min="16" max="16384" width="9.1796875" style="1"/>
  </cols>
  <sheetData>
    <row r="1" spans="1:14" x14ac:dyDescent="0.3">
      <c r="G1" s="2" t="s">
        <v>0</v>
      </c>
      <c r="H1" s="2"/>
    </row>
    <row r="2" spans="1:14" ht="15" customHeight="1" x14ac:dyDescent="0.3"/>
    <row r="3" spans="1:14" ht="18.75" customHeight="1" x14ac:dyDescent="0.35">
      <c r="A3" s="203" t="s">
        <v>77</v>
      </c>
      <c r="B3" s="203"/>
      <c r="C3" s="203"/>
      <c r="D3" s="203"/>
      <c r="E3" s="203"/>
      <c r="F3" s="203"/>
      <c r="G3" s="203"/>
      <c r="H3" s="104"/>
      <c r="I3" s="104"/>
      <c r="J3" s="104"/>
    </row>
    <row r="4" spans="1:14" ht="16.5" customHeight="1" x14ac:dyDescent="0.3"/>
    <row r="5" spans="1:14" x14ac:dyDescent="0.3">
      <c r="C5" s="3" t="s">
        <v>1</v>
      </c>
      <c r="D5" s="4" t="s">
        <v>2</v>
      </c>
      <c r="K5" s="5"/>
      <c r="L5" s="6"/>
    </row>
    <row r="6" spans="1:14" x14ac:dyDescent="0.3">
      <c r="C6" s="3" t="s">
        <v>3</v>
      </c>
      <c r="D6" s="7" t="s">
        <v>4</v>
      </c>
      <c r="H6" s="8"/>
      <c r="K6" s="5"/>
      <c r="L6" s="6"/>
      <c r="N6" s="9"/>
    </row>
    <row r="7" spans="1:14" ht="15.5" x14ac:dyDescent="0.35">
      <c r="H7" s="10"/>
      <c r="I7" s="11"/>
      <c r="J7" s="11"/>
      <c r="K7" s="5"/>
      <c r="L7" s="6"/>
      <c r="M7" s="3"/>
      <c r="N7" s="9"/>
    </row>
    <row r="8" spans="1:14" x14ac:dyDescent="0.3">
      <c r="D8" s="12" t="s">
        <v>5</v>
      </c>
      <c r="E8" s="13" t="s">
        <v>6</v>
      </c>
      <c r="F8" s="11"/>
      <c r="I8" s="14"/>
    </row>
    <row r="9" spans="1:14" x14ac:dyDescent="0.3">
      <c r="D9" s="12" t="s">
        <v>7</v>
      </c>
      <c r="E9" s="13">
        <v>29561</v>
      </c>
      <c r="F9" s="11"/>
      <c r="H9" s="11"/>
      <c r="I9" s="15"/>
      <c r="L9" s="11"/>
    </row>
    <row r="10" spans="1:14" ht="13.5" customHeight="1" thickBot="1" x14ac:dyDescent="0.35">
      <c r="D10" s="16"/>
      <c r="E10" s="149"/>
      <c r="F10" s="11"/>
      <c r="H10" s="11"/>
      <c r="I10" s="15"/>
      <c r="L10" s="11"/>
    </row>
    <row r="11" spans="1:14" x14ac:dyDescent="0.3">
      <c r="B11" s="17" t="s">
        <v>8</v>
      </c>
      <c r="C11" s="18"/>
      <c r="D11" s="18"/>
      <c r="E11" s="19" t="s">
        <v>9</v>
      </c>
      <c r="F11" s="159" t="s">
        <v>10</v>
      </c>
      <c r="G11" s="150" t="s">
        <v>11</v>
      </c>
    </row>
    <row r="12" spans="1:14" ht="15" customHeight="1" x14ac:dyDescent="0.3">
      <c r="B12" s="20"/>
      <c r="C12" s="21" t="s">
        <v>12</v>
      </c>
      <c r="D12" s="22"/>
      <c r="E12" s="142">
        <f>'Annuiteetgraafik (bilansiline)'!F19</f>
        <v>36459.31</v>
      </c>
      <c r="F12" s="215" t="s">
        <v>13</v>
      </c>
      <c r="G12" s="151"/>
      <c r="H12" s="96"/>
      <c r="I12" s="97"/>
      <c r="L12" s="3"/>
      <c r="M12" s="25"/>
      <c r="N12" s="26"/>
    </row>
    <row r="13" spans="1:14" ht="15" customHeight="1" x14ac:dyDescent="0.3">
      <c r="B13" s="98"/>
      <c r="C13" s="21" t="s">
        <v>14</v>
      </c>
      <c r="D13" s="22"/>
      <c r="E13" s="23">
        <f>'Annuiteetgraafik (Lisa 6.3)'!F15</f>
        <v>228.29</v>
      </c>
      <c r="F13" s="216"/>
      <c r="G13" s="152" t="s">
        <v>15</v>
      </c>
      <c r="H13" s="96"/>
      <c r="I13" s="97"/>
      <c r="L13" s="3"/>
      <c r="M13" s="25"/>
      <c r="N13" s="26"/>
    </row>
    <row r="14" spans="1:14" ht="15" customHeight="1" x14ac:dyDescent="0.3">
      <c r="B14" s="98"/>
      <c r="C14" s="21" t="s">
        <v>16</v>
      </c>
      <c r="D14" s="22"/>
      <c r="E14" s="142">
        <f>'Annuiteetgraafik (Lisa 6.4)'!F15</f>
        <v>241.51</v>
      </c>
      <c r="F14" s="216"/>
      <c r="G14" s="165" t="s">
        <v>17</v>
      </c>
      <c r="H14" s="96"/>
      <c r="I14" s="97"/>
      <c r="L14" s="3"/>
      <c r="M14" s="25"/>
      <c r="N14" s="26"/>
    </row>
    <row r="15" spans="1:14" ht="15" customHeight="1" x14ac:dyDescent="0.3">
      <c r="B15" s="98"/>
      <c r="C15" s="21" t="s">
        <v>18</v>
      </c>
      <c r="D15" s="22"/>
      <c r="E15" s="191">
        <f>'Annuiteetgraafik (Lisa 6.5)'!F15</f>
        <v>301.16210491427682</v>
      </c>
      <c r="F15" s="216"/>
      <c r="G15" s="165" t="s">
        <v>19</v>
      </c>
      <c r="H15" s="96"/>
      <c r="I15" s="97"/>
      <c r="L15" s="3"/>
      <c r="M15" s="25"/>
      <c r="N15" s="26"/>
    </row>
    <row r="16" spans="1:14" ht="15" customHeight="1" x14ac:dyDescent="0.3">
      <c r="B16" s="98"/>
      <c r="C16" s="21" t="s">
        <v>20</v>
      </c>
      <c r="D16" s="22"/>
      <c r="E16" s="191">
        <f>'Annuiteetgraafik (Lisa 6.6)'!F15</f>
        <v>398.4851429106406</v>
      </c>
      <c r="F16" s="216"/>
      <c r="G16" s="165" t="s">
        <v>21</v>
      </c>
      <c r="H16" s="96"/>
      <c r="I16" s="97"/>
      <c r="L16" s="3"/>
      <c r="M16" s="25"/>
      <c r="N16" s="26"/>
    </row>
    <row r="17" spans="2:14" ht="15" customHeight="1" x14ac:dyDescent="0.3">
      <c r="B17" s="98"/>
      <c r="C17" s="21" t="s">
        <v>78</v>
      </c>
      <c r="D17" s="22"/>
      <c r="E17" s="224">
        <f>'Annuiteetgraafik (Lisa 6.7)'!F15</f>
        <v>169.22297448684634</v>
      </c>
      <c r="F17" s="216"/>
      <c r="G17" s="165" t="s">
        <v>79</v>
      </c>
      <c r="H17" s="96"/>
      <c r="I17" s="97"/>
      <c r="L17" s="3"/>
      <c r="M17" s="25"/>
      <c r="N17" s="26"/>
    </row>
    <row r="18" spans="2:14" ht="15" customHeight="1" x14ac:dyDescent="0.3">
      <c r="B18" s="27">
        <v>400</v>
      </c>
      <c r="C18" s="213" t="s">
        <v>22</v>
      </c>
      <c r="D18" s="214"/>
      <c r="E18" s="148">
        <v>15141</v>
      </c>
      <c r="F18" s="217"/>
      <c r="G18" s="208"/>
      <c r="H18" s="24"/>
      <c r="L18" s="3"/>
      <c r="M18" s="25"/>
      <c r="N18" s="26"/>
    </row>
    <row r="19" spans="2:14" ht="15.75" customHeight="1" x14ac:dyDescent="0.3">
      <c r="B19" s="28">
        <v>100</v>
      </c>
      <c r="C19" s="29" t="s">
        <v>23</v>
      </c>
      <c r="D19" s="30"/>
      <c r="E19" s="23">
        <v>1363.9222</v>
      </c>
      <c r="F19" s="218" t="s">
        <v>24</v>
      </c>
      <c r="G19" s="208"/>
      <c r="H19" s="24"/>
      <c r="L19" s="3"/>
      <c r="M19" s="25"/>
      <c r="N19" s="26"/>
    </row>
    <row r="20" spans="2:14" ht="15.75" customHeight="1" x14ac:dyDescent="0.3">
      <c r="B20" s="28">
        <v>200</v>
      </c>
      <c r="C20" s="31" t="s">
        <v>25</v>
      </c>
      <c r="D20" s="32"/>
      <c r="E20" s="23">
        <v>1841.2950000000001</v>
      </c>
      <c r="F20" s="219"/>
      <c r="G20" s="208"/>
      <c r="H20" s="24"/>
      <c r="L20" s="3"/>
      <c r="M20" s="25"/>
      <c r="N20" s="26"/>
    </row>
    <row r="21" spans="2:14" ht="16.5" customHeight="1" x14ac:dyDescent="0.3">
      <c r="B21" s="28">
        <v>500</v>
      </c>
      <c r="C21" s="31" t="s">
        <v>26</v>
      </c>
      <c r="D21" s="32"/>
      <c r="E21" s="23">
        <v>551.25189999999998</v>
      </c>
      <c r="F21" s="220"/>
      <c r="G21" s="209"/>
      <c r="H21" s="33"/>
      <c r="L21" s="3"/>
      <c r="M21" s="25"/>
      <c r="N21" s="26"/>
    </row>
    <row r="22" spans="2:14" x14ac:dyDescent="0.3">
      <c r="B22" s="34"/>
      <c r="C22" s="35" t="s">
        <v>27</v>
      </c>
      <c r="D22" s="35"/>
      <c r="E22" s="36">
        <f>SUM(E12:E21)</f>
        <v>56695.449322311768</v>
      </c>
      <c r="F22" s="160"/>
      <c r="G22" s="153"/>
      <c r="H22" s="37"/>
      <c r="M22" s="25"/>
      <c r="N22" s="26"/>
    </row>
    <row r="23" spans="2:14" x14ac:dyDescent="0.3">
      <c r="B23" s="38"/>
      <c r="C23" s="39"/>
      <c r="D23" s="39"/>
      <c r="E23" s="40"/>
      <c r="F23" s="161"/>
      <c r="G23" s="154"/>
      <c r="H23" s="41"/>
      <c r="M23" s="25"/>
      <c r="N23" s="26"/>
    </row>
    <row r="24" spans="2:14" x14ac:dyDescent="0.3">
      <c r="B24" s="42" t="s">
        <v>28</v>
      </c>
      <c r="C24" s="35"/>
      <c r="D24" s="35"/>
      <c r="E24" s="43" t="s">
        <v>9</v>
      </c>
      <c r="F24" s="166" t="s">
        <v>29</v>
      </c>
      <c r="G24" s="155" t="s">
        <v>11</v>
      </c>
      <c r="H24" s="44"/>
      <c r="M24" s="25"/>
      <c r="N24" s="26"/>
    </row>
    <row r="25" spans="2:14" ht="15.75" customHeight="1" x14ac:dyDescent="0.3">
      <c r="B25" s="28">
        <v>300</v>
      </c>
      <c r="C25" s="210" t="s">
        <v>30</v>
      </c>
      <c r="D25" s="211"/>
      <c r="E25" s="143">
        <v>10180</v>
      </c>
      <c r="F25" s="164" t="s">
        <v>31</v>
      </c>
      <c r="G25" s="204" t="s">
        <v>32</v>
      </c>
      <c r="H25" s="45"/>
      <c r="I25" s="33"/>
      <c r="J25" s="33"/>
      <c r="L25" s="3"/>
      <c r="M25" s="25"/>
      <c r="N25" s="26"/>
    </row>
    <row r="26" spans="2:14" ht="15" customHeight="1" x14ac:dyDescent="0.3">
      <c r="B26" s="28">
        <v>600</v>
      </c>
      <c r="C26" s="31" t="s">
        <v>33</v>
      </c>
      <c r="D26" s="32"/>
      <c r="E26" s="143"/>
      <c r="F26" s="162"/>
      <c r="G26" s="205"/>
      <c r="H26" s="45"/>
      <c r="J26" s="33"/>
      <c r="L26" s="3"/>
      <c r="M26" s="25"/>
      <c r="N26" s="26"/>
    </row>
    <row r="27" spans="2:14" ht="15" customHeight="1" x14ac:dyDescent="0.3">
      <c r="B27" s="28"/>
      <c r="C27" s="31">
        <v>610</v>
      </c>
      <c r="D27" s="32" t="s">
        <v>34</v>
      </c>
      <c r="E27" s="143">
        <v>4469.2464666670003</v>
      </c>
      <c r="F27" s="221" t="s">
        <v>35</v>
      </c>
      <c r="G27" s="205"/>
      <c r="H27" s="45"/>
      <c r="J27" s="33"/>
      <c r="L27" s="3"/>
      <c r="M27" s="25"/>
      <c r="N27" s="26"/>
    </row>
    <row r="28" spans="2:14" x14ac:dyDescent="0.3">
      <c r="B28" s="28"/>
      <c r="C28" s="31">
        <v>620</v>
      </c>
      <c r="D28" s="32" t="s">
        <v>36</v>
      </c>
      <c r="E28" s="144" t="s">
        <v>6</v>
      </c>
      <c r="F28" s="222"/>
      <c r="G28" s="205"/>
      <c r="H28" s="45"/>
      <c r="J28" s="33"/>
      <c r="L28" s="3"/>
      <c r="M28" s="25"/>
      <c r="N28" s="26"/>
    </row>
    <row r="29" spans="2:14" x14ac:dyDescent="0.3">
      <c r="B29" s="28"/>
      <c r="C29" s="31">
        <v>630</v>
      </c>
      <c r="D29" s="32" t="s">
        <v>37</v>
      </c>
      <c r="E29" s="143">
        <v>9.5738500000000002</v>
      </c>
      <c r="F29" s="223"/>
      <c r="G29" s="205"/>
      <c r="H29" s="45"/>
      <c r="J29" s="33"/>
      <c r="L29" s="3"/>
      <c r="M29" s="25"/>
      <c r="N29" s="26"/>
    </row>
    <row r="30" spans="2:14" x14ac:dyDescent="0.3">
      <c r="B30" s="28"/>
      <c r="C30" s="32">
        <v>640</v>
      </c>
      <c r="D30" s="32" t="s">
        <v>38</v>
      </c>
      <c r="E30" s="143">
        <v>37.1</v>
      </c>
      <c r="F30" s="222" t="s">
        <v>31</v>
      </c>
      <c r="G30" s="205"/>
      <c r="H30" s="45"/>
      <c r="J30" s="33"/>
      <c r="L30" s="3"/>
      <c r="M30" s="25"/>
      <c r="N30" s="26"/>
    </row>
    <row r="31" spans="2:14" ht="15.75" customHeight="1" x14ac:dyDescent="0.3">
      <c r="B31" s="28">
        <v>700</v>
      </c>
      <c r="C31" s="210" t="s">
        <v>39</v>
      </c>
      <c r="D31" s="211"/>
      <c r="E31" s="143">
        <v>2432.1</v>
      </c>
      <c r="F31" s="223"/>
      <c r="G31" s="206"/>
      <c r="H31" s="45"/>
      <c r="J31" s="33"/>
      <c r="L31" s="3"/>
      <c r="M31" s="25"/>
      <c r="N31" s="26"/>
    </row>
    <row r="32" spans="2:14" ht="15" customHeight="1" thickBot="1" x14ac:dyDescent="0.35">
      <c r="B32" s="46"/>
      <c r="C32" s="47" t="s">
        <v>40</v>
      </c>
      <c r="D32" s="47"/>
      <c r="E32" s="145">
        <f>SUM(E25:E31)</f>
        <v>17128.020316667</v>
      </c>
      <c r="F32" s="163"/>
      <c r="G32" s="156"/>
      <c r="H32" s="25"/>
      <c r="M32" s="25"/>
      <c r="N32" s="26"/>
    </row>
    <row r="33" spans="2:8" ht="17.25" customHeight="1" x14ac:dyDescent="0.3">
      <c r="B33" s="48"/>
      <c r="C33" s="11"/>
      <c r="D33" s="11"/>
      <c r="E33" s="49"/>
      <c r="F33" s="50"/>
      <c r="H33" s="25"/>
    </row>
    <row r="34" spans="2:8" ht="15" customHeight="1" x14ac:dyDescent="0.3">
      <c r="B34" s="212" t="s">
        <v>41</v>
      </c>
      <c r="C34" s="212"/>
      <c r="D34" s="212"/>
      <c r="E34" s="49">
        <f>E32+E22</f>
        <v>73823.469638978771</v>
      </c>
      <c r="F34" s="50"/>
    </row>
    <row r="35" spans="2:8" x14ac:dyDescent="0.3">
      <c r="B35" s="48" t="s">
        <v>42</v>
      </c>
      <c r="C35" s="51"/>
      <c r="D35" s="52">
        <v>0.22</v>
      </c>
      <c r="E35" s="53">
        <f>E34*D35</f>
        <v>16241.16332057533</v>
      </c>
    </row>
    <row r="36" spans="2:8" x14ac:dyDescent="0.3">
      <c r="B36" s="11" t="s">
        <v>43</v>
      </c>
      <c r="C36" s="11"/>
      <c r="D36" s="11"/>
      <c r="E36" s="54">
        <f>E35+E34</f>
        <v>90064.632959554103</v>
      </c>
      <c r="F36" s="50"/>
    </row>
    <row r="37" spans="2:8" x14ac:dyDescent="0.3">
      <c r="B37" s="11" t="s">
        <v>44</v>
      </c>
      <c r="C37" s="11"/>
      <c r="D37" s="11"/>
      <c r="E37" s="54">
        <f>E34*12</f>
        <v>885881.63566774526</v>
      </c>
      <c r="F37" s="55"/>
      <c r="G37" s="56"/>
    </row>
    <row r="38" spans="2:8" ht="14.5" thickBot="1" x14ac:dyDescent="0.35">
      <c r="B38" s="11" t="s">
        <v>45</v>
      </c>
      <c r="C38" s="11"/>
      <c r="D38" s="11"/>
      <c r="E38" s="57">
        <f>E36*12</f>
        <v>1080775.5955146493</v>
      </c>
      <c r="F38" s="147"/>
      <c r="G38" s="58"/>
    </row>
    <row r="39" spans="2:8" ht="15.5" x14ac:dyDescent="0.35">
      <c r="B39" s="60"/>
      <c r="C39" s="60"/>
      <c r="D39" s="60"/>
      <c r="E39" s="60"/>
      <c r="F39" s="59"/>
      <c r="G39" s="61"/>
    </row>
    <row r="40" spans="2:8" ht="60.65" customHeight="1" x14ac:dyDescent="0.3">
      <c r="B40" s="207" t="s">
        <v>46</v>
      </c>
      <c r="C40" s="207"/>
      <c r="D40" s="207"/>
      <c r="E40" s="207"/>
      <c r="F40" s="207"/>
      <c r="G40" s="207"/>
      <c r="H40" s="146"/>
    </row>
    <row r="41" spans="2:8" ht="15.5" x14ac:dyDescent="0.35">
      <c r="B41" s="10"/>
      <c r="C41" s="10"/>
      <c r="D41" s="10"/>
      <c r="E41" s="10"/>
      <c r="F41" s="10"/>
      <c r="G41" s="10"/>
      <c r="H41" s="10"/>
    </row>
    <row r="42" spans="2:8" x14ac:dyDescent="0.3">
      <c r="B42" s="11" t="s">
        <v>47</v>
      </c>
      <c r="C42" s="11"/>
      <c r="D42" s="11"/>
      <c r="E42" s="11" t="s">
        <v>48</v>
      </c>
    </row>
    <row r="44" spans="2:8" x14ac:dyDescent="0.3">
      <c r="B44" s="45" t="s">
        <v>49</v>
      </c>
      <c r="C44" s="45"/>
      <c r="D44" s="45"/>
      <c r="E44" s="45" t="s">
        <v>49</v>
      </c>
      <c r="F44" s="45"/>
      <c r="G44" s="45"/>
    </row>
    <row r="45" spans="2:8" ht="15.5" x14ac:dyDescent="0.35">
      <c r="B45" s="10"/>
      <c r="C45" s="10"/>
      <c r="D45" s="10"/>
      <c r="E45" s="10"/>
      <c r="F45" s="10"/>
      <c r="G45" s="10"/>
      <c r="H45" s="10"/>
    </row>
  </sheetData>
  <mergeCells count="12">
    <mergeCell ref="A3:G3"/>
    <mergeCell ref="G25:G31"/>
    <mergeCell ref="B40:G40"/>
    <mergeCell ref="G18:G21"/>
    <mergeCell ref="C31:D31"/>
    <mergeCell ref="B34:D34"/>
    <mergeCell ref="C25:D25"/>
    <mergeCell ref="C18:D18"/>
    <mergeCell ref="F12:F18"/>
    <mergeCell ref="F19:F21"/>
    <mergeCell ref="F27:F29"/>
    <mergeCell ref="F30:F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96"/>
  <sheetViews>
    <sheetView topLeftCell="A46" workbookViewId="0"/>
  </sheetViews>
  <sheetFormatPr defaultRowHeight="14.5" x14ac:dyDescent="0.35"/>
  <cols>
    <col min="1" max="1" width="10" style="64" customWidth="1"/>
    <col min="2" max="2" width="7.81640625" style="64" customWidth="1"/>
    <col min="3" max="3" width="14.81640625" style="64" customWidth="1"/>
    <col min="4" max="4" width="14.1796875" style="64" customWidth="1"/>
    <col min="5" max="7" width="14.81640625" style="64" customWidth="1"/>
    <col min="8" max="8" width="9.1796875" style="64"/>
    <col min="9" max="9" width="10" style="64" bestFit="1" customWidth="1"/>
    <col min="10" max="10" width="12.453125" style="64" bestFit="1" customWidth="1"/>
    <col min="11" max="11" width="11" style="64" customWidth="1"/>
    <col min="12" max="16" width="9.1796875" style="64"/>
    <col min="17" max="17" width="11.453125" style="64" bestFit="1" customWidth="1"/>
    <col min="18" max="20" width="9.1796875" style="64"/>
    <col min="21" max="21" width="11.81640625" style="64" bestFit="1" customWidth="1"/>
    <col min="22" max="257" width="9.1796875" style="64"/>
    <col min="258" max="258" width="7.81640625" style="64" customWidth="1"/>
    <col min="259" max="259" width="14.81640625" style="64" customWidth="1"/>
    <col min="260" max="260" width="14.1796875" style="64" customWidth="1"/>
    <col min="261" max="263" width="14.81640625" style="64" customWidth="1"/>
    <col min="264" max="266" width="9.1796875" style="64"/>
    <col min="267" max="267" width="11" style="64" customWidth="1"/>
    <col min="268" max="513" width="9.1796875" style="64"/>
    <col min="514" max="514" width="7.81640625" style="64" customWidth="1"/>
    <col min="515" max="515" width="14.81640625" style="64" customWidth="1"/>
    <col min="516" max="516" width="14.1796875" style="64" customWidth="1"/>
    <col min="517" max="519" width="14.81640625" style="64" customWidth="1"/>
    <col min="520" max="522" width="9.1796875" style="64"/>
    <col min="523" max="523" width="11" style="64" customWidth="1"/>
    <col min="524" max="769" width="9.1796875" style="64"/>
    <col min="770" max="770" width="7.81640625" style="64" customWidth="1"/>
    <col min="771" max="771" width="14.81640625" style="64" customWidth="1"/>
    <col min="772" max="772" width="14.1796875" style="64" customWidth="1"/>
    <col min="773" max="775" width="14.81640625" style="64" customWidth="1"/>
    <col min="776" max="778" width="9.1796875" style="64"/>
    <col min="779" max="779" width="11" style="64" customWidth="1"/>
    <col min="780" max="1025" width="9.1796875" style="64"/>
    <col min="1026" max="1026" width="7.81640625" style="64" customWidth="1"/>
    <col min="1027" max="1027" width="14.81640625" style="64" customWidth="1"/>
    <col min="1028" max="1028" width="14.1796875" style="64" customWidth="1"/>
    <col min="1029" max="1031" width="14.81640625" style="64" customWidth="1"/>
    <col min="1032" max="1034" width="9.1796875" style="64"/>
    <col min="1035" max="1035" width="11" style="64" customWidth="1"/>
    <col min="1036" max="1281" width="9.1796875" style="64"/>
    <col min="1282" max="1282" width="7.81640625" style="64" customWidth="1"/>
    <col min="1283" max="1283" width="14.81640625" style="64" customWidth="1"/>
    <col min="1284" max="1284" width="14.1796875" style="64" customWidth="1"/>
    <col min="1285" max="1287" width="14.81640625" style="64" customWidth="1"/>
    <col min="1288" max="1290" width="9.1796875" style="64"/>
    <col min="1291" max="1291" width="11" style="64" customWidth="1"/>
    <col min="1292" max="1537" width="9.1796875" style="64"/>
    <col min="1538" max="1538" width="7.81640625" style="64" customWidth="1"/>
    <col min="1539" max="1539" width="14.81640625" style="64" customWidth="1"/>
    <col min="1540" max="1540" width="14.1796875" style="64" customWidth="1"/>
    <col min="1541" max="1543" width="14.81640625" style="64" customWidth="1"/>
    <col min="1544" max="1546" width="9.1796875" style="64"/>
    <col min="1547" max="1547" width="11" style="64" customWidth="1"/>
    <col min="1548" max="1793" width="9.1796875" style="64"/>
    <col min="1794" max="1794" width="7.81640625" style="64" customWidth="1"/>
    <col min="1795" max="1795" width="14.81640625" style="64" customWidth="1"/>
    <col min="1796" max="1796" width="14.1796875" style="64" customWidth="1"/>
    <col min="1797" max="1799" width="14.81640625" style="64" customWidth="1"/>
    <col min="1800" max="1802" width="9.1796875" style="64"/>
    <col min="1803" max="1803" width="11" style="64" customWidth="1"/>
    <col min="1804" max="2049" width="9.1796875" style="64"/>
    <col min="2050" max="2050" width="7.81640625" style="64" customWidth="1"/>
    <col min="2051" max="2051" width="14.81640625" style="64" customWidth="1"/>
    <col min="2052" max="2052" width="14.1796875" style="64" customWidth="1"/>
    <col min="2053" max="2055" width="14.81640625" style="64" customWidth="1"/>
    <col min="2056" max="2058" width="9.1796875" style="64"/>
    <col min="2059" max="2059" width="11" style="64" customWidth="1"/>
    <col min="2060" max="2305" width="9.1796875" style="64"/>
    <col min="2306" max="2306" width="7.81640625" style="64" customWidth="1"/>
    <col min="2307" max="2307" width="14.81640625" style="64" customWidth="1"/>
    <col min="2308" max="2308" width="14.1796875" style="64" customWidth="1"/>
    <col min="2309" max="2311" width="14.81640625" style="64" customWidth="1"/>
    <col min="2312" max="2314" width="9.1796875" style="64"/>
    <col min="2315" max="2315" width="11" style="64" customWidth="1"/>
    <col min="2316" max="2561" width="9.1796875" style="64"/>
    <col min="2562" max="2562" width="7.81640625" style="64" customWidth="1"/>
    <col min="2563" max="2563" width="14.81640625" style="64" customWidth="1"/>
    <col min="2564" max="2564" width="14.1796875" style="64" customWidth="1"/>
    <col min="2565" max="2567" width="14.81640625" style="64" customWidth="1"/>
    <col min="2568" max="2570" width="9.1796875" style="64"/>
    <col min="2571" max="2571" width="11" style="64" customWidth="1"/>
    <col min="2572" max="2817" width="9.1796875" style="64"/>
    <col min="2818" max="2818" width="7.81640625" style="64" customWidth="1"/>
    <col min="2819" max="2819" width="14.81640625" style="64" customWidth="1"/>
    <col min="2820" max="2820" width="14.1796875" style="64" customWidth="1"/>
    <col min="2821" max="2823" width="14.81640625" style="64" customWidth="1"/>
    <col min="2824" max="2826" width="9.1796875" style="64"/>
    <col min="2827" max="2827" width="11" style="64" customWidth="1"/>
    <col min="2828" max="3073" width="9.1796875" style="64"/>
    <col min="3074" max="3074" width="7.81640625" style="64" customWidth="1"/>
    <col min="3075" max="3075" width="14.81640625" style="64" customWidth="1"/>
    <col min="3076" max="3076" width="14.1796875" style="64" customWidth="1"/>
    <col min="3077" max="3079" width="14.81640625" style="64" customWidth="1"/>
    <col min="3080" max="3082" width="9.1796875" style="64"/>
    <col min="3083" max="3083" width="11" style="64" customWidth="1"/>
    <col min="3084" max="3329" width="9.1796875" style="64"/>
    <col min="3330" max="3330" width="7.81640625" style="64" customWidth="1"/>
    <col min="3331" max="3331" width="14.81640625" style="64" customWidth="1"/>
    <col min="3332" max="3332" width="14.1796875" style="64" customWidth="1"/>
    <col min="3333" max="3335" width="14.81640625" style="64" customWidth="1"/>
    <col min="3336" max="3338" width="9.1796875" style="64"/>
    <col min="3339" max="3339" width="11" style="64" customWidth="1"/>
    <col min="3340" max="3585" width="9.1796875" style="64"/>
    <col min="3586" max="3586" width="7.81640625" style="64" customWidth="1"/>
    <col min="3587" max="3587" width="14.81640625" style="64" customWidth="1"/>
    <col min="3588" max="3588" width="14.1796875" style="64" customWidth="1"/>
    <col min="3589" max="3591" width="14.81640625" style="64" customWidth="1"/>
    <col min="3592" max="3594" width="9.1796875" style="64"/>
    <col min="3595" max="3595" width="11" style="64" customWidth="1"/>
    <col min="3596" max="3841" width="9.1796875" style="64"/>
    <col min="3842" max="3842" width="7.81640625" style="64" customWidth="1"/>
    <col min="3843" max="3843" width="14.81640625" style="64" customWidth="1"/>
    <col min="3844" max="3844" width="14.1796875" style="64" customWidth="1"/>
    <col min="3845" max="3847" width="14.81640625" style="64" customWidth="1"/>
    <col min="3848" max="3850" width="9.1796875" style="64"/>
    <col min="3851" max="3851" width="11" style="64" customWidth="1"/>
    <col min="3852" max="4097" width="9.1796875" style="64"/>
    <col min="4098" max="4098" width="7.81640625" style="64" customWidth="1"/>
    <col min="4099" max="4099" width="14.81640625" style="64" customWidth="1"/>
    <col min="4100" max="4100" width="14.1796875" style="64" customWidth="1"/>
    <col min="4101" max="4103" width="14.81640625" style="64" customWidth="1"/>
    <col min="4104" max="4106" width="9.1796875" style="64"/>
    <col min="4107" max="4107" width="11" style="64" customWidth="1"/>
    <col min="4108" max="4353" width="9.1796875" style="64"/>
    <col min="4354" max="4354" width="7.81640625" style="64" customWidth="1"/>
    <col min="4355" max="4355" width="14.81640625" style="64" customWidth="1"/>
    <col min="4356" max="4356" width="14.1796875" style="64" customWidth="1"/>
    <col min="4357" max="4359" width="14.81640625" style="64" customWidth="1"/>
    <col min="4360" max="4362" width="9.1796875" style="64"/>
    <col min="4363" max="4363" width="11" style="64" customWidth="1"/>
    <col min="4364" max="4609" width="9.1796875" style="64"/>
    <col min="4610" max="4610" width="7.81640625" style="64" customWidth="1"/>
    <col min="4611" max="4611" width="14.81640625" style="64" customWidth="1"/>
    <col min="4612" max="4612" width="14.1796875" style="64" customWidth="1"/>
    <col min="4613" max="4615" width="14.81640625" style="64" customWidth="1"/>
    <col min="4616" max="4618" width="9.1796875" style="64"/>
    <col min="4619" max="4619" width="11" style="64" customWidth="1"/>
    <col min="4620" max="4865" width="9.1796875" style="64"/>
    <col min="4866" max="4866" width="7.81640625" style="64" customWidth="1"/>
    <col min="4867" max="4867" width="14.81640625" style="64" customWidth="1"/>
    <col min="4868" max="4868" width="14.1796875" style="64" customWidth="1"/>
    <col min="4869" max="4871" width="14.81640625" style="64" customWidth="1"/>
    <col min="4872" max="4874" width="9.1796875" style="64"/>
    <col min="4875" max="4875" width="11" style="64" customWidth="1"/>
    <col min="4876" max="5121" width="9.1796875" style="64"/>
    <col min="5122" max="5122" width="7.81640625" style="64" customWidth="1"/>
    <col min="5123" max="5123" width="14.81640625" style="64" customWidth="1"/>
    <col min="5124" max="5124" width="14.1796875" style="64" customWidth="1"/>
    <col min="5125" max="5127" width="14.81640625" style="64" customWidth="1"/>
    <col min="5128" max="5130" width="9.1796875" style="64"/>
    <col min="5131" max="5131" width="11" style="64" customWidth="1"/>
    <col min="5132" max="5377" width="9.1796875" style="64"/>
    <col min="5378" max="5378" width="7.81640625" style="64" customWidth="1"/>
    <col min="5379" max="5379" width="14.81640625" style="64" customWidth="1"/>
    <col min="5380" max="5380" width="14.1796875" style="64" customWidth="1"/>
    <col min="5381" max="5383" width="14.81640625" style="64" customWidth="1"/>
    <col min="5384" max="5386" width="9.1796875" style="64"/>
    <col min="5387" max="5387" width="11" style="64" customWidth="1"/>
    <col min="5388" max="5633" width="9.1796875" style="64"/>
    <col min="5634" max="5634" width="7.81640625" style="64" customWidth="1"/>
    <col min="5635" max="5635" width="14.81640625" style="64" customWidth="1"/>
    <col min="5636" max="5636" width="14.1796875" style="64" customWidth="1"/>
    <col min="5637" max="5639" width="14.81640625" style="64" customWidth="1"/>
    <col min="5640" max="5642" width="9.1796875" style="64"/>
    <col min="5643" max="5643" width="11" style="64" customWidth="1"/>
    <col min="5644" max="5889" width="9.1796875" style="64"/>
    <col min="5890" max="5890" width="7.81640625" style="64" customWidth="1"/>
    <col min="5891" max="5891" width="14.81640625" style="64" customWidth="1"/>
    <col min="5892" max="5892" width="14.1796875" style="64" customWidth="1"/>
    <col min="5893" max="5895" width="14.81640625" style="64" customWidth="1"/>
    <col min="5896" max="5898" width="9.1796875" style="64"/>
    <col min="5899" max="5899" width="11" style="64" customWidth="1"/>
    <col min="5900" max="6145" width="9.1796875" style="64"/>
    <col min="6146" max="6146" width="7.81640625" style="64" customWidth="1"/>
    <col min="6147" max="6147" width="14.81640625" style="64" customWidth="1"/>
    <col min="6148" max="6148" width="14.1796875" style="64" customWidth="1"/>
    <col min="6149" max="6151" width="14.81640625" style="64" customWidth="1"/>
    <col min="6152" max="6154" width="9.1796875" style="64"/>
    <col min="6155" max="6155" width="11" style="64" customWidth="1"/>
    <col min="6156" max="6401" width="9.1796875" style="64"/>
    <col min="6402" max="6402" width="7.81640625" style="64" customWidth="1"/>
    <col min="6403" max="6403" width="14.81640625" style="64" customWidth="1"/>
    <col min="6404" max="6404" width="14.1796875" style="64" customWidth="1"/>
    <col min="6405" max="6407" width="14.81640625" style="64" customWidth="1"/>
    <col min="6408" max="6410" width="9.1796875" style="64"/>
    <col min="6411" max="6411" width="11" style="64" customWidth="1"/>
    <col min="6412" max="6657" width="9.1796875" style="64"/>
    <col min="6658" max="6658" width="7.81640625" style="64" customWidth="1"/>
    <col min="6659" max="6659" width="14.81640625" style="64" customWidth="1"/>
    <col min="6660" max="6660" width="14.1796875" style="64" customWidth="1"/>
    <col min="6661" max="6663" width="14.81640625" style="64" customWidth="1"/>
    <col min="6664" max="6666" width="9.1796875" style="64"/>
    <col min="6667" max="6667" width="11" style="64" customWidth="1"/>
    <col min="6668" max="6913" width="9.1796875" style="64"/>
    <col min="6914" max="6914" width="7.81640625" style="64" customWidth="1"/>
    <col min="6915" max="6915" width="14.81640625" style="64" customWidth="1"/>
    <col min="6916" max="6916" width="14.1796875" style="64" customWidth="1"/>
    <col min="6917" max="6919" width="14.81640625" style="64" customWidth="1"/>
    <col min="6920" max="6922" width="9.1796875" style="64"/>
    <col min="6923" max="6923" width="11" style="64" customWidth="1"/>
    <col min="6924" max="7169" width="9.1796875" style="64"/>
    <col min="7170" max="7170" width="7.81640625" style="64" customWidth="1"/>
    <col min="7171" max="7171" width="14.81640625" style="64" customWidth="1"/>
    <col min="7172" max="7172" width="14.1796875" style="64" customWidth="1"/>
    <col min="7173" max="7175" width="14.81640625" style="64" customWidth="1"/>
    <col min="7176" max="7178" width="9.1796875" style="64"/>
    <col min="7179" max="7179" width="11" style="64" customWidth="1"/>
    <col min="7180" max="7425" width="9.1796875" style="64"/>
    <col min="7426" max="7426" width="7.81640625" style="64" customWidth="1"/>
    <col min="7427" max="7427" width="14.81640625" style="64" customWidth="1"/>
    <col min="7428" max="7428" width="14.1796875" style="64" customWidth="1"/>
    <col min="7429" max="7431" width="14.81640625" style="64" customWidth="1"/>
    <col min="7432" max="7434" width="9.1796875" style="64"/>
    <col min="7435" max="7435" width="11" style="64" customWidth="1"/>
    <col min="7436" max="7681" width="9.1796875" style="64"/>
    <col min="7682" max="7682" width="7.81640625" style="64" customWidth="1"/>
    <col min="7683" max="7683" width="14.81640625" style="64" customWidth="1"/>
    <col min="7684" max="7684" width="14.1796875" style="64" customWidth="1"/>
    <col min="7685" max="7687" width="14.81640625" style="64" customWidth="1"/>
    <col min="7688" max="7690" width="9.1796875" style="64"/>
    <col min="7691" max="7691" width="11" style="64" customWidth="1"/>
    <col min="7692" max="7937" width="9.1796875" style="64"/>
    <col min="7938" max="7938" width="7.81640625" style="64" customWidth="1"/>
    <col min="7939" max="7939" width="14.81640625" style="64" customWidth="1"/>
    <col min="7940" max="7940" width="14.1796875" style="64" customWidth="1"/>
    <col min="7941" max="7943" width="14.81640625" style="64" customWidth="1"/>
    <col min="7944" max="7946" width="9.1796875" style="64"/>
    <col min="7947" max="7947" width="11" style="64" customWidth="1"/>
    <col min="7948" max="8193" width="9.1796875" style="64"/>
    <col min="8194" max="8194" width="7.81640625" style="64" customWidth="1"/>
    <col min="8195" max="8195" width="14.81640625" style="64" customWidth="1"/>
    <col min="8196" max="8196" width="14.1796875" style="64" customWidth="1"/>
    <col min="8197" max="8199" width="14.81640625" style="64" customWidth="1"/>
    <col min="8200" max="8202" width="9.1796875" style="64"/>
    <col min="8203" max="8203" width="11" style="64" customWidth="1"/>
    <col min="8204" max="8449" width="9.1796875" style="64"/>
    <col min="8450" max="8450" width="7.81640625" style="64" customWidth="1"/>
    <col min="8451" max="8451" width="14.81640625" style="64" customWidth="1"/>
    <col min="8452" max="8452" width="14.1796875" style="64" customWidth="1"/>
    <col min="8453" max="8455" width="14.81640625" style="64" customWidth="1"/>
    <col min="8456" max="8458" width="9.1796875" style="64"/>
    <col min="8459" max="8459" width="11" style="64" customWidth="1"/>
    <col min="8460" max="8705" width="9.1796875" style="64"/>
    <col min="8706" max="8706" width="7.81640625" style="64" customWidth="1"/>
    <col min="8707" max="8707" width="14.81640625" style="64" customWidth="1"/>
    <col min="8708" max="8708" width="14.1796875" style="64" customWidth="1"/>
    <col min="8709" max="8711" width="14.81640625" style="64" customWidth="1"/>
    <col min="8712" max="8714" width="9.1796875" style="64"/>
    <col min="8715" max="8715" width="11" style="64" customWidth="1"/>
    <col min="8716" max="8961" width="9.1796875" style="64"/>
    <col min="8962" max="8962" width="7.81640625" style="64" customWidth="1"/>
    <col min="8963" max="8963" width="14.81640625" style="64" customWidth="1"/>
    <col min="8964" max="8964" width="14.1796875" style="64" customWidth="1"/>
    <col min="8965" max="8967" width="14.81640625" style="64" customWidth="1"/>
    <col min="8968" max="8970" width="9.1796875" style="64"/>
    <col min="8971" max="8971" width="11" style="64" customWidth="1"/>
    <col min="8972" max="9217" width="9.1796875" style="64"/>
    <col min="9218" max="9218" width="7.81640625" style="64" customWidth="1"/>
    <col min="9219" max="9219" width="14.81640625" style="64" customWidth="1"/>
    <col min="9220" max="9220" width="14.1796875" style="64" customWidth="1"/>
    <col min="9221" max="9223" width="14.81640625" style="64" customWidth="1"/>
    <col min="9224" max="9226" width="9.1796875" style="64"/>
    <col min="9227" max="9227" width="11" style="64" customWidth="1"/>
    <col min="9228" max="9473" width="9.1796875" style="64"/>
    <col min="9474" max="9474" width="7.81640625" style="64" customWidth="1"/>
    <col min="9475" max="9475" width="14.81640625" style="64" customWidth="1"/>
    <col min="9476" max="9476" width="14.1796875" style="64" customWidth="1"/>
    <col min="9477" max="9479" width="14.81640625" style="64" customWidth="1"/>
    <col min="9480" max="9482" width="9.1796875" style="64"/>
    <col min="9483" max="9483" width="11" style="64" customWidth="1"/>
    <col min="9484" max="9729" width="9.1796875" style="64"/>
    <col min="9730" max="9730" width="7.81640625" style="64" customWidth="1"/>
    <col min="9731" max="9731" width="14.81640625" style="64" customWidth="1"/>
    <col min="9732" max="9732" width="14.1796875" style="64" customWidth="1"/>
    <col min="9733" max="9735" width="14.81640625" style="64" customWidth="1"/>
    <col min="9736" max="9738" width="9.1796875" style="64"/>
    <col min="9739" max="9739" width="11" style="64" customWidth="1"/>
    <col min="9740" max="9985" width="9.1796875" style="64"/>
    <col min="9986" max="9986" width="7.81640625" style="64" customWidth="1"/>
    <col min="9987" max="9987" width="14.81640625" style="64" customWidth="1"/>
    <col min="9988" max="9988" width="14.1796875" style="64" customWidth="1"/>
    <col min="9989" max="9991" width="14.81640625" style="64" customWidth="1"/>
    <col min="9992" max="9994" width="9.1796875" style="64"/>
    <col min="9995" max="9995" width="11" style="64" customWidth="1"/>
    <col min="9996" max="10241" width="9.1796875" style="64"/>
    <col min="10242" max="10242" width="7.81640625" style="64" customWidth="1"/>
    <col min="10243" max="10243" width="14.81640625" style="64" customWidth="1"/>
    <col min="10244" max="10244" width="14.1796875" style="64" customWidth="1"/>
    <col min="10245" max="10247" width="14.81640625" style="64" customWidth="1"/>
    <col min="10248" max="10250" width="9.1796875" style="64"/>
    <col min="10251" max="10251" width="11" style="64" customWidth="1"/>
    <col min="10252" max="10497" width="9.1796875" style="64"/>
    <col min="10498" max="10498" width="7.81640625" style="64" customWidth="1"/>
    <col min="10499" max="10499" width="14.81640625" style="64" customWidth="1"/>
    <col min="10500" max="10500" width="14.1796875" style="64" customWidth="1"/>
    <col min="10501" max="10503" width="14.81640625" style="64" customWidth="1"/>
    <col min="10504" max="10506" width="9.1796875" style="64"/>
    <col min="10507" max="10507" width="11" style="64" customWidth="1"/>
    <col min="10508" max="10753" width="9.1796875" style="64"/>
    <col min="10754" max="10754" width="7.81640625" style="64" customWidth="1"/>
    <col min="10755" max="10755" width="14.81640625" style="64" customWidth="1"/>
    <col min="10756" max="10756" width="14.1796875" style="64" customWidth="1"/>
    <col min="10757" max="10759" width="14.81640625" style="64" customWidth="1"/>
    <col min="10760" max="10762" width="9.1796875" style="64"/>
    <col min="10763" max="10763" width="11" style="64" customWidth="1"/>
    <col min="10764" max="11009" width="9.1796875" style="64"/>
    <col min="11010" max="11010" width="7.81640625" style="64" customWidth="1"/>
    <col min="11011" max="11011" width="14.81640625" style="64" customWidth="1"/>
    <col min="11012" max="11012" width="14.1796875" style="64" customWidth="1"/>
    <col min="11013" max="11015" width="14.81640625" style="64" customWidth="1"/>
    <col min="11016" max="11018" width="9.1796875" style="64"/>
    <col min="11019" max="11019" width="11" style="64" customWidth="1"/>
    <col min="11020" max="11265" width="9.1796875" style="64"/>
    <col min="11266" max="11266" width="7.81640625" style="64" customWidth="1"/>
    <col min="11267" max="11267" width="14.81640625" style="64" customWidth="1"/>
    <col min="11268" max="11268" width="14.1796875" style="64" customWidth="1"/>
    <col min="11269" max="11271" width="14.81640625" style="64" customWidth="1"/>
    <col min="11272" max="11274" width="9.1796875" style="64"/>
    <col min="11275" max="11275" width="11" style="64" customWidth="1"/>
    <col min="11276" max="11521" width="9.1796875" style="64"/>
    <col min="11522" max="11522" width="7.81640625" style="64" customWidth="1"/>
    <col min="11523" max="11523" width="14.81640625" style="64" customWidth="1"/>
    <col min="11524" max="11524" width="14.1796875" style="64" customWidth="1"/>
    <col min="11525" max="11527" width="14.81640625" style="64" customWidth="1"/>
    <col min="11528" max="11530" width="9.1796875" style="64"/>
    <col min="11531" max="11531" width="11" style="64" customWidth="1"/>
    <col min="11532" max="11777" width="9.1796875" style="64"/>
    <col min="11778" max="11778" width="7.81640625" style="64" customWidth="1"/>
    <col min="11779" max="11779" width="14.81640625" style="64" customWidth="1"/>
    <col min="11780" max="11780" width="14.1796875" style="64" customWidth="1"/>
    <col min="11781" max="11783" width="14.81640625" style="64" customWidth="1"/>
    <col min="11784" max="11786" width="9.1796875" style="64"/>
    <col min="11787" max="11787" width="11" style="64" customWidth="1"/>
    <col min="11788" max="12033" width="9.1796875" style="64"/>
    <col min="12034" max="12034" width="7.81640625" style="64" customWidth="1"/>
    <col min="12035" max="12035" width="14.81640625" style="64" customWidth="1"/>
    <col min="12036" max="12036" width="14.1796875" style="64" customWidth="1"/>
    <col min="12037" max="12039" width="14.81640625" style="64" customWidth="1"/>
    <col min="12040" max="12042" width="9.1796875" style="64"/>
    <col min="12043" max="12043" width="11" style="64" customWidth="1"/>
    <col min="12044" max="12289" width="9.1796875" style="64"/>
    <col min="12290" max="12290" width="7.81640625" style="64" customWidth="1"/>
    <col min="12291" max="12291" width="14.81640625" style="64" customWidth="1"/>
    <col min="12292" max="12292" width="14.1796875" style="64" customWidth="1"/>
    <col min="12293" max="12295" width="14.81640625" style="64" customWidth="1"/>
    <col min="12296" max="12298" width="9.1796875" style="64"/>
    <col min="12299" max="12299" width="11" style="64" customWidth="1"/>
    <col min="12300" max="12545" width="9.1796875" style="64"/>
    <col min="12546" max="12546" width="7.81640625" style="64" customWidth="1"/>
    <col min="12547" max="12547" width="14.81640625" style="64" customWidth="1"/>
    <col min="12548" max="12548" width="14.1796875" style="64" customWidth="1"/>
    <col min="12549" max="12551" width="14.81640625" style="64" customWidth="1"/>
    <col min="12552" max="12554" width="9.1796875" style="64"/>
    <col min="12555" max="12555" width="11" style="64" customWidth="1"/>
    <col min="12556" max="12801" width="9.1796875" style="64"/>
    <col min="12802" max="12802" width="7.81640625" style="64" customWidth="1"/>
    <col min="12803" max="12803" width="14.81640625" style="64" customWidth="1"/>
    <col min="12804" max="12804" width="14.1796875" style="64" customWidth="1"/>
    <col min="12805" max="12807" width="14.81640625" style="64" customWidth="1"/>
    <col min="12808" max="12810" width="9.1796875" style="64"/>
    <col min="12811" max="12811" width="11" style="64" customWidth="1"/>
    <col min="12812" max="13057" width="9.1796875" style="64"/>
    <col min="13058" max="13058" width="7.81640625" style="64" customWidth="1"/>
    <col min="13059" max="13059" width="14.81640625" style="64" customWidth="1"/>
    <col min="13060" max="13060" width="14.1796875" style="64" customWidth="1"/>
    <col min="13061" max="13063" width="14.81640625" style="64" customWidth="1"/>
    <col min="13064" max="13066" width="9.1796875" style="64"/>
    <col min="13067" max="13067" width="11" style="64" customWidth="1"/>
    <col min="13068" max="13313" width="9.1796875" style="64"/>
    <col min="13314" max="13314" width="7.81640625" style="64" customWidth="1"/>
    <col min="13315" max="13315" width="14.81640625" style="64" customWidth="1"/>
    <col min="13316" max="13316" width="14.1796875" style="64" customWidth="1"/>
    <col min="13317" max="13319" width="14.81640625" style="64" customWidth="1"/>
    <col min="13320" max="13322" width="9.1796875" style="64"/>
    <col min="13323" max="13323" width="11" style="64" customWidth="1"/>
    <col min="13324" max="13569" width="9.1796875" style="64"/>
    <col min="13570" max="13570" width="7.81640625" style="64" customWidth="1"/>
    <col min="13571" max="13571" width="14.81640625" style="64" customWidth="1"/>
    <col min="13572" max="13572" width="14.1796875" style="64" customWidth="1"/>
    <col min="13573" max="13575" width="14.81640625" style="64" customWidth="1"/>
    <col min="13576" max="13578" width="9.1796875" style="64"/>
    <col min="13579" max="13579" width="11" style="64" customWidth="1"/>
    <col min="13580" max="13825" width="9.1796875" style="64"/>
    <col min="13826" max="13826" width="7.81640625" style="64" customWidth="1"/>
    <col min="13827" max="13827" width="14.81640625" style="64" customWidth="1"/>
    <col min="13828" max="13828" width="14.1796875" style="64" customWidth="1"/>
    <col min="13829" max="13831" width="14.81640625" style="64" customWidth="1"/>
    <col min="13832" max="13834" width="9.1796875" style="64"/>
    <col min="13835" max="13835" width="11" style="64" customWidth="1"/>
    <col min="13836" max="14081" width="9.1796875" style="64"/>
    <col min="14082" max="14082" width="7.81640625" style="64" customWidth="1"/>
    <col min="14083" max="14083" width="14.81640625" style="64" customWidth="1"/>
    <col min="14084" max="14084" width="14.1796875" style="64" customWidth="1"/>
    <col min="14085" max="14087" width="14.81640625" style="64" customWidth="1"/>
    <col min="14088" max="14090" width="9.1796875" style="64"/>
    <col min="14091" max="14091" width="11" style="64" customWidth="1"/>
    <col min="14092" max="14337" width="9.1796875" style="64"/>
    <col min="14338" max="14338" width="7.81640625" style="64" customWidth="1"/>
    <col min="14339" max="14339" width="14.81640625" style="64" customWidth="1"/>
    <col min="14340" max="14340" width="14.1796875" style="64" customWidth="1"/>
    <col min="14341" max="14343" width="14.81640625" style="64" customWidth="1"/>
    <col min="14344" max="14346" width="9.1796875" style="64"/>
    <col min="14347" max="14347" width="11" style="64" customWidth="1"/>
    <col min="14348" max="14593" width="9.1796875" style="64"/>
    <col min="14594" max="14594" width="7.81640625" style="64" customWidth="1"/>
    <col min="14595" max="14595" width="14.81640625" style="64" customWidth="1"/>
    <col min="14596" max="14596" width="14.1796875" style="64" customWidth="1"/>
    <col min="14597" max="14599" width="14.81640625" style="64" customWidth="1"/>
    <col min="14600" max="14602" width="9.1796875" style="64"/>
    <col min="14603" max="14603" width="11" style="64" customWidth="1"/>
    <col min="14604" max="14849" width="9.1796875" style="64"/>
    <col min="14850" max="14850" width="7.81640625" style="64" customWidth="1"/>
    <col min="14851" max="14851" width="14.81640625" style="64" customWidth="1"/>
    <col min="14852" max="14852" width="14.1796875" style="64" customWidth="1"/>
    <col min="14853" max="14855" width="14.81640625" style="64" customWidth="1"/>
    <col min="14856" max="14858" width="9.1796875" style="64"/>
    <col min="14859" max="14859" width="11" style="64" customWidth="1"/>
    <col min="14860" max="15105" width="9.1796875" style="64"/>
    <col min="15106" max="15106" width="7.81640625" style="64" customWidth="1"/>
    <col min="15107" max="15107" width="14.81640625" style="64" customWidth="1"/>
    <col min="15108" max="15108" width="14.1796875" style="64" customWidth="1"/>
    <col min="15109" max="15111" width="14.81640625" style="64" customWidth="1"/>
    <col min="15112" max="15114" width="9.1796875" style="64"/>
    <col min="15115" max="15115" width="11" style="64" customWidth="1"/>
    <col min="15116" max="15361" width="9.1796875" style="64"/>
    <col min="15362" max="15362" width="7.81640625" style="64" customWidth="1"/>
    <col min="15363" max="15363" width="14.81640625" style="64" customWidth="1"/>
    <col min="15364" max="15364" width="14.1796875" style="64" customWidth="1"/>
    <col min="15365" max="15367" width="14.81640625" style="64" customWidth="1"/>
    <col min="15368" max="15370" width="9.1796875" style="64"/>
    <col min="15371" max="15371" width="11" style="64" customWidth="1"/>
    <col min="15372" max="15617" width="9.1796875" style="64"/>
    <col min="15618" max="15618" width="7.81640625" style="64" customWidth="1"/>
    <col min="15619" max="15619" width="14.81640625" style="64" customWidth="1"/>
    <col min="15620" max="15620" width="14.1796875" style="64" customWidth="1"/>
    <col min="15621" max="15623" width="14.81640625" style="64" customWidth="1"/>
    <col min="15624" max="15626" width="9.1796875" style="64"/>
    <col min="15627" max="15627" width="11" style="64" customWidth="1"/>
    <col min="15628" max="15873" width="9.1796875" style="64"/>
    <col min="15874" max="15874" width="7.81640625" style="64" customWidth="1"/>
    <col min="15875" max="15875" width="14.81640625" style="64" customWidth="1"/>
    <col min="15876" max="15876" width="14.1796875" style="64" customWidth="1"/>
    <col min="15877" max="15879" width="14.81640625" style="64" customWidth="1"/>
    <col min="15880" max="15882" width="9.1796875" style="64"/>
    <col min="15883" max="15883" width="11" style="64" customWidth="1"/>
    <col min="15884" max="16129" width="9.1796875" style="64"/>
    <col min="16130" max="16130" width="7.81640625" style="64" customWidth="1"/>
    <col min="16131" max="16131" width="14.81640625" style="64" customWidth="1"/>
    <col min="16132" max="16132" width="14.1796875" style="64" customWidth="1"/>
    <col min="16133" max="16135" width="14.81640625" style="64" customWidth="1"/>
    <col min="16136" max="16138" width="9.1796875" style="64"/>
    <col min="16139" max="16139" width="11" style="64" customWidth="1"/>
    <col min="16140" max="16384" width="9.1796875" style="64"/>
  </cols>
  <sheetData>
    <row r="1" spans="1:16" x14ac:dyDescent="0.35">
      <c r="A1" s="62"/>
      <c r="B1" s="62"/>
      <c r="C1" s="62"/>
      <c r="D1" s="62"/>
      <c r="E1" s="62"/>
      <c r="F1" s="62"/>
      <c r="G1" s="63"/>
    </row>
    <row r="2" spans="1:16" x14ac:dyDescent="0.35">
      <c r="A2" s="62"/>
      <c r="B2" s="62"/>
      <c r="C2" s="62"/>
      <c r="D2" s="62"/>
      <c r="E2" s="62"/>
      <c r="F2" s="65"/>
      <c r="G2" s="66"/>
    </row>
    <row r="3" spans="1:16" x14ac:dyDescent="0.35">
      <c r="A3" s="62"/>
      <c r="B3" s="62"/>
      <c r="C3" s="62"/>
      <c r="D3" s="62"/>
      <c r="E3" s="62"/>
      <c r="F3" s="65"/>
      <c r="G3" s="66"/>
    </row>
    <row r="4" spans="1:16" ht="21" x14ac:dyDescent="0.5">
      <c r="A4" s="62"/>
      <c r="B4" s="67" t="s">
        <v>50</v>
      </c>
      <c r="C4" s="62"/>
      <c r="D4" s="62"/>
      <c r="E4" s="68"/>
      <c r="F4" s="69"/>
      <c r="G4" s="62"/>
      <c r="N4" s="70"/>
      <c r="O4" s="71"/>
    </row>
    <row r="5" spans="1:16" x14ac:dyDescent="0.35">
      <c r="A5" s="62"/>
      <c r="B5" s="62"/>
      <c r="C5" s="62"/>
      <c r="D5" s="62"/>
      <c r="E5" s="62"/>
      <c r="F5" s="69"/>
      <c r="G5" s="62"/>
      <c r="N5" s="72"/>
      <c r="O5" s="71"/>
    </row>
    <row r="6" spans="1:16" x14ac:dyDescent="0.35">
      <c r="A6" s="62"/>
      <c r="B6" s="73" t="s">
        <v>51</v>
      </c>
      <c r="C6" s="74"/>
      <c r="D6" s="75"/>
      <c r="E6" s="76">
        <v>43335</v>
      </c>
      <c r="F6" s="77"/>
      <c r="G6" s="62"/>
      <c r="N6" s="78"/>
      <c r="O6" s="78"/>
    </row>
    <row r="7" spans="1:16" x14ac:dyDescent="0.35">
      <c r="A7" s="62"/>
      <c r="B7" s="79" t="s">
        <v>52</v>
      </c>
      <c r="C7" s="80"/>
      <c r="E7" s="81">
        <v>360</v>
      </c>
      <c r="F7" s="82" t="s">
        <v>53</v>
      </c>
      <c r="G7" s="62"/>
      <c r="N7" s="83"/>
      <c r="O7" s="83"/>
    </row>
    <row r="8" spans="1:16" x14ac:dyDescent="0.35">
      <c r="A8" s="62"/>
      <c r="B8" s="79" t="s">
        <v>54</v>
      </c>
      <c r="C8" s="80"/>
      <c r="D8" s="99">
        <f>E6-1</f>
        <v>43334</v>
      </c>
      <c r="E8" s="100">
        <v>188890</v>
      </c>
      <c r="F8" s="82" t="s">
        <v>55</v>
      </c>
      <c r="G8" s="62"/>
      <c r="N8" s="83"/>
      <c r="O8" s="83"/>
    </row>
    <row r="9" spans="1:16" x14ac:dyDescent="0.35">
      <c r="A9" s="62"/>
      <c r="B9" s="101" t="s">
        <v>56</v>
      </c>
      <c r="D9" s="99"/>
      <c r="E9" s="100">
        <v>7142472.5310604125</v>
      </c>
      <c r="F9" s="82"/>
      <c r="G9" s="62"/>
      <c r="N9" s="83"/>
      <c r="O9" s="83"/>
    </row>
    <row r="10" spans="1:16" x14ac:dyDescent="0.35">
      <c r="A10" s="62"/>
      <c r="B10" s="79" t="s">
        <v>54</v>
      </c>
      <c r="C10" s="80"/>
      <c r="D10" s="99">
        <f>EDATE(D8,E7)</f>
        <v>54292</v>
      </c>
      <c r="E10" s="100">
        <v>188890</v>
      </c>
      <c r="F10" s="82" t="s">
        <v>55</v>
      </c>
      <c r="G10" s="62"/>
      <c r="N10" s="83"/>
      <c r="O10" s="83"/>
    </row>
    <row r="11" spans="1:16" x14ac:dyDescent="0.35">
      <c r="A11" s="62"/>
      <c r="B11" s="79" t="s">
        <v>57</v>
      </c>
      <c r="C11" s="80"/>
      <c r="E11" s="102">
        <v>1</v>
      </c>
      <c r="F11" s="82"/>
      <c r="G11" s="62"/>
      <c r="J11" s="70"/>
      <c r="N11" s="84"/>
      <c r="O11" s="84"/>
    </row>
    <row r="12" spans="1:16" x14ac:dyDescent="0.35">
      <c r="A12" s="62"/>
      <c r="B12" s="79" t="s">
        <v>58</v>
      </c>
      <c r="C12" s="80"/>
      <c r="E12" s="103">
        <f>ROUND((E8+E9)*E11,2)</f>
        <v>7331362.5300000003</v>
      </c>
      <c r="F12" s="82" t="s">
        <v>55</v>
      </c>
      <c r="G12" s="62"/>
      <c r="N12" s="84"/>
      <c r="O12" s="84"/>
    </row>
    <row r="13" spans="1:16" x14ac:dyDescent="0.35">
      <c r="A13" s="62"/>
      <c r="B13" s="79" t="s">
        <v>59</v>
      </c>
      <c r="C13" s="80"/>
      <c r="E13" s="103">
        <f>ROUND(E10*E11,2)</f>
        <v>188890</v>
      </c>
      <c r="F13" s="82" t="s">
        <v>55</v>
      </c>
      <c r="G13" s="62"/>
      <c r="N13" s="83"/>
      <c r="O13" s="83"/>
      <c r="P13" s="84"/>
    </row>
    <row r="14" spans="1:16" x14ac:dyDescent="0.35">
      <c r="A14" s="62"/>
      <c r="B14" s="85" t="s">
        <v>60</v>
      </c>
      <c r="C14" s="86"/>
      <c r="D14" s="87"/>
      <c r="E14" s="88">
        <v>4.3999999999999997E-2</v>
      </c>
      <c r="F14" s="89"/>
      <c r="G14" s="90"/>
      <c r="N14" s="83"/>
      <c r="O14" s="83"/>
      <c r="P14" s="84"/>
    </row>
    <row r="15" spans="1:16" x14ac:dyDescent="0.35">
      <c r="A15" s="62"/>
      <c r="B15" s="81"/>
      <c r="C15" s="80"/>
      <c r="E15" s="91"/>
      <c r="F15" s="81"/>
      <c r="G15" s="90"/>
      <c r="I15" s="70"/>
      <c r="N15" s="83"/>
      <c r="O15" s="83"/>
      <c r="P15" s="84"/>
    </row>
    <row r="16" spans="1:16" x14ac:dyDescent="0.35">
      <c r="K16" s="92"/>
      <c r="L16" s="92"/>
      <c r="M16" s="83"/>
      <c r="N16" s="83"/>
      <c r="O16" s="83"/>
      <c r="P16" s="84"/>
    </row>
    <row r="17" spans="1:30" ht="15" thickBot="1" x14ac:dyDescent="0.4">
      <c r="A17" s="93" t="s">
        <v>61</v>
      </c>
      <c r="B17" s="93" t="s">
        <v>62</v>
      </c>
      <c r="C17" s="93" t="s">
        <v>63</v>
      </c>
      <c r="D17" s="93" t="s">
        <v>64</v>
      </c>
      <c r="E17" s="93" t="s">
        <v>65</v>
      </c>
      <c r="F17" s="93" t="s">
        <v>66</v>
      </c>
      <c r="G17" s="93" t="s">
        <v>67</v>
      </c>
      <c r="O17" s="83"/>
      <c r="P17" s="84"/>
      <c r="Y17" s="92"/>
      <c r="Z17" s="92"/>
      <c r="AA17" s="83"/>
      <c r="AB17" s="83"/>
      <c r="AC17" s="83"/>
      <c r="AD17" s="84"/>
    </row>
    <row r="18" spans="1:30" x14ac:dyDescent="0.35">
      <c r="A18" s="94">
        <v>43335</v>
      </c>
      <c r="B18" s="80">
        <v>1</v>
      </c>
      <c r="C18" s="70">
        <f>E12</f>
        <v>7331362.5300000003</v>
      </c>
      <c r="D18" s="70">
        <f>ROUND(C18*$E$14/12,2)/31*9</f>
        <v>7804.3529032258066</v>
      </c>
      <c r="E18" s="70">
        <f>9550.928*9/31</f>
        <v>2772.8500645161289</v>
      </c>
      <c r="F18" s="70">
        <f>D18+E18</f>
        <v>10577.202967741936</v>
      </c>
      <c r="G18" s="70">
        <f>C18-E18</f>
        <v>7328589.6799354842</v>
      </c>
      <c r="O18" s="83"/>
      <c r="P18" s="84"/>
      <c r="Y18" s="92"/>
      <c r="Z18" s="92"/>
      <c r="AA18" s="83"/>
      <c r="AB18" s="83"/>
      <c r="AC18" s="83"/>
      <c r="AD18" s="84"/>
    </row>
    <row r="19" spans="1:30" x14ac:dyDescent="0.35">
      <c r="A19" s="94">
        <v>43344</v>
      </c>
      <c r="B19" s="80">
        <v>2</v>
      </c>
      <c r="C19" s="70">
        <f>G18</f>
        <v>7328589.6799354842</v>
      </c>
      <c r="D19" s="70">
        <f>ROUND(C19*$E$14/12,2)</f>
        <v>26871.5</v>
      </c>
      <c r="E19" s="70">
        <f>F19-D19</f>
        <v>9587.8099999999977</v>
      </c>
      <c r="F19" s="70">
        <f>ROUND(PMT($E$14/12,E7,-E12,E13),2)</f>
        <v>36459.31</v>
      </c>
      <c r="G19" s="70">
        <f>C19-E19</f>
        <v>7319001.8699354846</v>
      </c>
      <c r="O19" s="83"/>
      <c r="P19" s="84"/>
      <c r="Y19" s="92"/>
      <c r="Z19" s="92"/>
      <c r="AA19" s="83"/>
      <c r="AB19" s="83"/>
      <c r="AC19" s="83"/>
      <c r="AD19" s="84"/>
    </row>
    <row r="20" spans="1:30" x14ac:dyDescent="0.35">
      <c r="A20" s="94">
        <f>EDATE(A19,1)</f>
        <v>43374</v>
      </c>
      <c r="B20" s="80">
        <v>3</v>
      </c>
      <c r="C20" s="70">
        <f t="shared" ref="C20:C83" si="0">G19</f>
        <v>7319001.8699354846</v>
      </c>
      <c r="D20" s="70">
        <f t="shared" ref="D20:D83" si="1">ROUND(C20*$E$14/12,2)</f>
        <v>26836.34</v>
      </c>
      <c r="E20" s="70">
        <f t="shared" ref="E20:E83" si="2">F20-D20</f>
        <v>9622.9699999999975</v>
      </c>
      <c r="F20" s="70">
        <f>F19</f>
        <v>36459.31</v>
      </c>
      <c r="G20" s="70">
        <f t="shared" ref="G20:G83" si="3">C20-E20</f>
        <v>7309378.8999354849</v>
      </c>
      <c r="O20" s="83"/>
      <c r="P20" s="84"/>
      <c r="Y20" s="92"/>
      <c r="Z20" s="92"/>
      <c r="AA20" s="83"/>
      <c r="AB20" s="83"/>
      <c r="AC20" s="83"/>
      <c r="AD20" s="84"/>
    </row>
    <row r="21" spans="1:30" x14ac:dyDescent="0.35">
      <c r="A21" s="94">
        <f t="shared" ref="A21:A84" si="4">EDATE(A20,1)</f>
        <v>43405</v>
      </c>
      <c r="B21" s="80">
        <v>4</v>
      </c>
      <c r="C21" s="70">
        <f t="shared" si="0"/>
        <v>7309378.8999354849</v>
      </c>
      <c r="D21" s="70">
        <f t="shared" si="1"/>
        <v>26801.06</v>
      </c>
      <c r="E21" s="70">
        <f t="shared" si="2"/>
        <v>9658.2499999999964</v>
      </c>
      <c r="F21" s="70">
        <f>F20</f>
        <v>36459.31</v>
      </c>
      <c r="G21" s="70">
        <f t="shared" si="3"/>
        <v>7299720.6499354849</v>
      </c>
      <c r="O21" s="83"/>
      <c r="P21" s="84"/>
      <c r="Y21" s="92"/>
      <c r="Z21" s="92"/>
      <c r="AA21" s="83"/>
      <c r="AB21" s="83"/>
      <c r="AC21" s="83"/>
      <c r="AD21" s="84"/>
    </row>
    <row r="22" spans="1:30" x14ac:dyDescent="0.35">
      <c r="A22" s="94">
        <f t="shared" si="4"/>
        <v>43435</v>
      </c>
      <c r="B22" s="80">
        <v>5</v>
      </c>
      <c r="C22" s="70">
        <f t="shared" si="0"/>
        <v>7299720.6499354849</v>
      </c>
      <c r="D22" s="70">
        <f t="shared" si="1"/>
        <v>26765.64</v>
      </c>
      <c r="E22" s="70">
        <f t="shared" si="2"/>
        <v>9693.6699999999983</v>
      </c>
      <c r="F22" s="70">
        <f t="shared" ref="F22:F85" si="5">F21</f>
        <v>36459.31</v>
      </c>
      <c r="G22" s="70">
        <f t="shared" si="3"/>
        <v>7290026.9799354849</v>
      </c>
      <c r="O22" s="83"/>
      <c r="P22" s="84"/>
      <c r="Y22" s="92"/>
      <c r="Z22" s="92"/>
      <c r="AA22" s="83"/>
      <c r="AB22" s="83"/>
      <c r="AC22" s="83"/>
      <c r="AD22" s="84"/>
    </row>
    <row r="23" spans="1:30" x14ac:dyDescent="0.35">
      <c r="A23" s="94">
        <f t="shared" si="4"/>
        <v>43466</v>
      </c>
      <c r="B23" s="80">
        <v>6</v>
      </c>
      <c r="C23" s="70">
        <f t="shared" si="0"/>
        <v>7290026.9799354849</v>
      </c>
      <c r="D23" s="70">
        <f t="shared" si="1"/>
        <v>26730.1</v>
      </c>
      <c r="E23" s="70">
        <f t="shared" si="2"/>
        <v>9729.2099999999991</v>
      </c>
      <c r="F23" s="70">
        <f t="shared" si="5"/>
        <v>36459.31</v>
      </c>
      <c r="G23" s="70">
        <f t="shared" si="3"/>
        <v>7280297.769935485</v>
      </c>
      <c r="O23" s="83"/>
      <c r="P23" s="84"/>
      <c r="Y23" s="92"/>
      <c r="Z23" s="92"/>
      <c r="AA23" s="83"/>
      <c r="AB23" s="83"/>
      <c r="AC23" s="83"/>
      <c r="AD23" s="84"/>
    </row>
    <row r="24" spans="1:30" x14ac:dyDescent="0.35">
      <c r="A24" s="94">
        <f t="shared" si="4"/>
        <v>43497</v>
      </c>
      <c r="B24" s="80">
        <v>7</v>
      </c>
      <c r="C24" s="70">
        <f t="shared" si="0"/>
        <v>7280297.769935485</v>
      </c>
      <c r="D24" s="70">
        <f t="shared" si="1"/>
        <v>26694.43</v>
      </c>
      <c r="E24" s="70">
        <f t="shared" si="2"/>
        <v>9764.8799999999974</v>
      </c>
      <c r="F24" s="70">
        <f t="shared" si="5"/>
        <v>36459.31</v>
      </c>
      <c r="G24" s="70">
        <f t="shared" si="3"/>
        <v>7270532.8899354851</v>
      </c>
      <c r="O24" s="94"/>
      <c r="P24" s="80"/>
      <c r="Q24" s="69"/>
      <c r="R24" s="95"/>
      <c r="S24" s="95"/>
      <c r="T24" s="95"/>
      <c r="U24" s="95"/>
      <c r="Y24" s="92"/>
      <c r="Z24" s="92"/>
      <c r="AA24" s="83"/>
      <c r="AB24" s="83"/>
      <c r="AC24" s="83"/>
      <c r="AD24" s="84"/>
    </row>
    <row r="25" spans="1:30" x14ac:dyDescent="0.35">
      <c r="A25" s="94">
        <f>EDATE(A24,1)</f>
        <v>43525</v>
      </c>
      <c r="B25" s="80">
        <v>8</v>
      </c>
      <c r="C25" s="70">
        <f t="shared" si="0"/>
        <v>7270532.8899354851</v>
      </c>
      <c r="D25" s="70">
        <f t="shared" si="1"/>
        <v>26658.62</v>
      </c>
      <c r="E25" s="70">
        <f t="shared" si="2"/>
        <v>9800.6899999999987</v>
      </c>
      <c r="F25" s="70">
        <f t="shared" si="5"/>
        <v>36459.31</v>
      </c>
      <c r="G25" s="70">
        <f t="shared" si="3"/>
        <v>7260732.1999354847</v>
      </c>
      <c r="O25" s="94"/>
      <c r="P25" s="80"/>
      <c r="Q25" s="69"/>
      <c r="R25" s="95"/>
      <c r="S25" s="95"/>
      <c r="T25" s="95"/>
      <c r="U25" s="95"/>
      <c r="Y25" s="92"/>
      <c r="Z25" s="92"/>
      <c r="AA25" s="83"/>
      <c r="AB25" s="83"/>
      <c r="AC25" s="83"/>
      <c r="AD25" s="84"/>
    </row>
    <row r="26" spans="1:30" x14ac:dyDescent="0.35">
      <c r="A26" s="94">
        <f t="shared" si="4"/>
        <v>43556</v>
      </c>
      <c r="B26" s="80">
        <v>9</v>
      </c>
      <c r="C26" s="70">
        <f t="shared" si="0"/>
        <v>7260732.1999354847</v>
      </c>
      <c r="D26" s="70">
        <f t="shared" si="1"/>
        <v>26622.68</v>
      </c>
      <c r="E26" s="70">
        <f t="shared" si="2"/>
        <v>9836.6299999999974</v>
      </c>
      <c r="F26" s="70">
        <f t="shared" si="5"/>
        <v>36459.31</v>
      </c>
      <c r="G26" s="70">
        <f t="shared" si="3"/>
        <v>7250895.5699354848</v>
      </c>
      <c r="O26" s="94"/>
      <c r="P26" s="80"/>
      <c r="Q26" s="69"/>
      <c r="R26" s="95"/>
      <c r="S26" s="95"/>
      <c r="T26" s="95"/>
      <c r="U26" s="95"/>
      <c r="Y26" s="92"/>
      <c r="Z26" s="92"/>
      <c r="AA26" s="83"/>
      <c r="AB26" s="83"/>
      <c r="AC26" s="83"/>
      <c r="AD26" s="84"/>
    </row>
    <row r="27" spans="1:30" x14ac:dyDescent="0.35">
      <c r="A27" s="94">
        <f t="shared" si="4"/>
        <v>43586</v>
      </c>
      <c r="B27" s="80">
        <v>10</v>
      </c>
      <c r="C27" s="70">
        <f t="shared" si="0"/>
        <v>7250895.5699354848</v>
      </c>
      <c r="D27" s="70">
        <f t="shared" si="1"/>
        <v>26586.62</v>
      </c>
      <c r="E27" s="70">
        <f t="shared" si="2"/>
        <v>9872.6899999999987</v>
      </c>
      <c r="F27" s="70">
        <f t="shared" si="5"/>
        <v>36459.31</v>
      </c>
      <c r="G27" s="70">
        <f t="shared" si="3"/>
        <v>7241022.8799354844</v>
      </c>
      <c r="O27" s="94"/>
      <c r="P27" s="80"/>
      <c r="Q27" s="69"/>
      <c r="R27" s="95"/>
      <c r="S27" s="95"/>
      <c r="T27" s="95"/>
      <c r="U27" s="95"/>
      <c r="Y27" s="92"/>
      <c r="Z27" s="92"/>
      <c r="AA27" s="83"/>
      <c r="AB27" s="83"/>
      <c r="AC27" s="83"/>
      <c r="AD27" s="84"/>
    </row>
    <row r="28" spans="1:30" x14ac:dyDescent="0.35">
      <c r="A28" s="94">
        <f t="shared" si="4"/>
        <v>43617</v>
      </c>
      <c r="B28" s="80">
        <v>11</v>
      </c>
      <c r="C28" s="70">
        <f t="shared" si="0"/>
        <v>7241022.8799354844</v>
      </c>
      <c r="D28" s="70">
        <f t="shared" si="1"/>
        <v>26550.42</v>
      </c>
      <c r="E28" s="70">
        <f t="shared" si="2"/>
        <v>9908.89</v>
      </c>
      <c r="F28" s="70">
        <f t="shared" si="5"/>
        <v>36459.31</v>
      </c>
      <c r="G28" s="70">
        <f t="shared" si="3"/>
        <v>7231113.9899354847</v>
      </c>
      <c r="O28" s="94"/>
      <c r="P28" s="80"/>
      <c r="Q28" s="69"/>
      <c r="R28" s="95"/>
      <c r="S28" s="95"/>
      <c r="T28" s="95"/>
      <c r="U28" s="95"/>
    </row>
    <row r="29" spans="1:30" x14ac:dyDescent="0.35">
      <c r="A29" s="94">
        <f t="shared" si="4"/>
        <v>43647</v>
      </c>
      <c r="B29" s="80">
        <v>12</v>
      </c>
      <c r="C29" s="70">
        <f t="shared" si="0"/>
        <v>7231113.9899354847</v>
      </c>
      <c r="D29" s="70">
        <f t="shared" si="1"/>
        <v>26514.080000000002</v>
      </c>
      <c r="E29" s="70">
        <f t="shared" si="2"/>
        <v>9945.2299999999959</v>
      </c>
      <c r="F29" s="70">
        <f t="shared" si="5"/>
        <v>36459.31</v>
      </c>
      <c r="G29" s="70">
        <f t="shared" si="3"/>
        <v>7221168.7599354843</v>
      </c>
      <c r="O29" s="94"/>
      <c r="P29" s="80"/>
      <c r="Q29" s="69"/>
      <c r="R29" s="95"/>
      <c r="S29" s="95"/>
      <c r="T29" s="95"/>
      <c r="U29" s="95"/>
    </row>
    <row r="30" spans="1:30" x14ac:dyDescent="0.35">
      <c r="A30" s="94">
        <f t="shared" si="4"/>
        <v>43678</v>
      </c>
      <c r="B30" s="80">
        <v>13</v>
      </c>
      <c r="C30" s="70">
        <f t="shared" si="0"/>
        <v>7221168.7599354843</v>
      </c>
      <c r="D30" s="70">
        <f t="shared" si="1"/>
        <v>26477.62</v>
      </c>
      <c r="E30" s="70">
        <f t="shared" si="2"/>
        <v>9981.6899999999987</v>
      </c>
      <c r="F30" s="70">
        <f t="shared" si="5"/>
        <v>36459.31</v>
      </c>
      <c r="G30" s="70">
        <f t="shared" si="3"/>
        <v>7211187.0699354839</v>
      </c>
      <c r="O30" s="94"/>
      <c r="P30" s="80"/>
      <c r="Q30" s="69"/>
      <c r="R30" s="95"/>
      <c r="S30" s="95"/>
      <c r="T30" s="95"/>
      <c r="U30" s="95"/>
    </row>
    <row r="31" spans="1:30" x14ac:dyDescent="0.35">
      <c r="A31" s="94">
        <f t="shared" si="4"/>
        <v>43709</v>
      </c>
      <c r="B31" s="80">
        <v>14</v>
      </c>
      <c r="C31" s="70">
        <f t="shared" si="0"/>
        <v>7211187.0699354839</v>
      </c>
      <c r="D31" s="70">
        <f t="shared" si="1"/>
        <v>26441.02</v>
      </c>
      <c r="E31" s="70">
        <f t="shared" si="2"/>
        <v>10018.289999999997</v>
      </c>
      <c r="F31" s="70">
        <f t="shared" si="5"/>
        <v>36459.31</v>
      </c>
      <c r="G31" s="70">
        <f t="shared" si="3"/>
        <v>7201168.7799354838</v>
      </c>
      <c r="O31" s="94"/>
      <c r="P31" s="80"/>
      <c r="Q31" s="69"/>
      <c r="R31" s="95"/>
      <c r="S31" s="95"/>
      <c r="T31" s="95"/>
      <c r="U31" s="95"/>
    </row>
    <row r="32" spans="1:30" x14ac:dyDescent="0.35">
      <c r="A32" s="94">
        <f t="shared" si="4"/>
        <v>43739</v>
      </c>
      <c r="B32" s="80">
        <v>15</v>
      </c>
      <c r="C32" s="70">
        <f t="shared" si="0"/>
        <v>7201168.7799354838</v>
      </c>
      <c r="D32" s="70">
        <f t="shared" si="1"/>
        <v>26404.29</v>
      </c>
      <c r="E32" s="70">
        <f t="shared" si="2"/>
        <v>10055.019999999997</v>
      </c>
      <c r="F32" s="70">
        <f t="shared" si="5"/>
        <v>36459.31</v>
      </c>
      <c r="G32" s="70">
        <f t="shared" si="3"/>
        <v>7191113.7599354843</v>
      </c>
      <c r="O32" s="94"/>
      <c r="P32" s="80"/>
      <c r="Q32" s="69"/>
      <c r="R32" s="95"/>
      <c r="S32" s="95"/>
      <c r="T32" s="95"/>
      <c r="U32" s="95"/>
    </row>
    <row r="33" spans="1:21" x14ac:dyDescent="0.35">
      <c r="A33" s="94">
        <f t="shared" si="4"/>
        <v>43770</v>
      </c>
      <c r="B33" s="80">
        <v>16</v>
      </c>
      <c r="C33" s="70">
        <f t="shared" si="0"/>
        <v>7191113.7599354843</v>
      </c>
      <c r="D33" s="70">
        <f t="shared" si="1"/>
        <v>26367.42</v>
      </c>
      <c r="E33" s="70">
        <f t="shared" si="2"/>
        <v>10091.89</v>
      </c>
      <c r="F33" s="70">
        <f t="shared" si="5"/>
        <v>36459.31</v>
      </c>
      <c r="G33" s="70">
        <f t="shared" si="3"/>
        <v>7181021.8699354846</v>
      </c>
      <c r="O33" s="94"/>
      <c r="P33" s="80"/>
      <c r="Q33" s="69"/>
      <c r="R33" s="95"/>
      <c r="S33" s="95"/>
      <c r="T33" s="95"/>
      <c r="U33" s="95"/>
    </row>
    <row r="34" spans="1:21" x14ac:dyDescent="0.35">
      <c r="A34" s="94">
        <f t="shared" si="4"/>
        <v>43800</v>
      </c>
      <c r="B34" s="80">
        <v>17</v>
      </c>
      <c r="C34" s="70">
        <f t="shared" si="0"/>
        <v>7181021.8699354846</v>
      </c>
      <c r="D34" s="70">
        <f t="shared" si="1"/>
        <v>26330.41</v>
      </c>
      <c r="E34" s="70">
        <f t="shared" si="2"/>
        <v>10128.899999999998</v>
      </c>
      <c r="F34" s="70">
        <f t="shared" si="5"/>
        <v>36459.31</v>
      </c>
      <c r="G34" s="70">
        <f t="shared" si="3"/>
        <v>7170892.9699354842</v>
      </c>
      <c r="O34" s="94"/>
      <c r="P34" s="80"/>
      <c r="Q34" s="69"/>
      <c r="R34" s="95"/>
      <c r="S34" s="95"/>
      <c r="T34" s="95"/>
      <c r="U34" s="95"/>
    </row>
    <row r="35" spans="1:21" x14ac:dyDescent="0.35">
      <c r="A35" s="94">
        <f t="shared" si="4"/>
        <v>43831</v>
      </c>
      <c r="B35" s="80">
        <v>18</v>
      </c>
      <c r="C35" s="70">
        <f t="shared" si="0"/>
        <v>7170892.9699354842</v>
      </c>
      <c r="D35" s="70">
        <f t="shared" si="1"/>
        <v>26293.27</v>
      </c>
      <c r="E35" s="70">
        <f t="shared" si="2"/>
        <v>10166.039999999997</v>
      </c>
      <c r="F35" s="70">
        <f t="shared" si="5"/>
        <v>36459.31</v>
      </c>
      <c r="G35" s="70">
        <f t="shared" si="3"/>
        <v>7160726.9299354842</v>
      </c>
      <c r="O35" s="94"/>
      <c r="P35" s="80"/>
      <c r="Q35" s="69"/>
      <c r="R35" s="95"/>
      <c r="S35" s="95"/>
      <c r="T35" s="95"/>
      <c r="U35" s="95"/>
    </row>
    <row r="36" spans="1:21" x14ac:dyDescent="0.35">
      <c r="A36" s="94">
        <f t="shared" si="4"/>
        <v>43862</v>
      </c>
      <c r="B36" s="80">
        <v>19</v>
      </c>
      <c r="C36" s="70">
        <f t="shared" si="0"/>
        <v>7160726.9299354842</v>
      </c>
      <c r="D36" s="70">
        <f t="shared" si="1"/>
        <v>26256</v>
      </c>
      <c r="E36" s="70">
        <f t="shared" si="2"/>
        <v>10203.309999999998</v>
      </c>
      <c r="F36" s="70">
        <f t="shared" si="5"/>
        <v>36459.31</v>
      </c>
      <c r="G36" s="70">
        <f t="shared" si="3"/>
        <v>7150523.6199354846</v>
      </c>
      <c r="O36" s="94"/>
      <c r="P36" s="80"/>
      <c r="Q36" s="69"/>
      <c r="R36" s="95"/>
      <c r="S36" s="95"/>
      <c r="T36" s="95"/>
      <c r="U36" s="95"/>
    </row>
    <row r="37" spans="1:21" x14ac:dyDescent="0.35">
      <c r="A37" s="94">
        <f t="shared" si="4"/>
        <v>43891</v>
      </c>
      <c r="B37" s="80">
        <v>20</v>
      </c>
      <c r="C37" s="70">
        <f t="shared" si="0"/>
        <v>7150523.6199354846</v>
      </c>
      <c r="D37" s="70">
        <f t="shared" si="1"/>
        <v>26218.59</v>
      </c>
      <c r="E37" s="70">
        <f t="shared" si="2"/>
        <v>10240.719999999998</v>
      </c>
      <c r="F37" s="70">
        <f t="shared" si="5"/>
        <v>36459.31</v>
      </c>
      <c r="G37" s="70">
        <f t="shared" si="3"/>
        <v>7140282.8999354849</v>
      </c>
      <c r="O37" s="94"/>
      <c r="P37" s="80"/>
      <c r="Q37" s="69"/>
      <c r="R37" s="95"/>
      <c r="S37" s="95"/>
      <c r="T37" s="95"/>
      <c r="U37" s="95"/>
    </row>
    <row r="38" spans="1:21" x14ac:dyDescent="0.35">
      <c r="A38" s="94">
        <f t="shared" si="4"/>
        <v>43922</v>
      </c>
      <c r="B38" s="80">
        <v>21</v>
      </c>
      <c r="C38" s="70">
        <f t="shared" si="0"/>
        <v>7140282.8999354849</v>
      </c>
      <c r="D38" s="70">
        <f t="shared" si="1"/>
        <v>26181.040000000001</v>
      </c>
      <c r="E38" s="70">
        <f t="shared" si="2"/>
        <v>10278.269999999997</v>
      </c>
      <c r="F38" s="70">
        <f t="shared" si="5"/>
        <v>36459.31</v>
      </c>
      <c r="G38" s="70">
        <f t="shared" si="3"/>
        <v>7130004.6299354853</v>
      </c>
      <c r="O38" s="94"/>
      <c r="P38" s="80"/>
      <c r="Q38" s="69"/>
      <c r="R38" s="95"/>
      <c r="S38" s="95"/>
      <c r="T38" s="95"/>
      <c r="U38" s="95"/>
    </row>
    <row r="39" spans="1:21" x14ac:dyDescent="0.35">
      <c r="A39" s="94">
        <f t="shared" si="4"/>
        <v>43952</v>
      </c>
      <c r="B39" s="80">
        <v>22</v>
      </c>
      <c r="C39" s="70">
        <f t="shared" si="0"/>
        <v>7130004.6299354853</v>
      </c>
      <c r="D39" s="70">
        <f t="shared" si="1"/>
        <v>26143.35</v>
      </c>
      <c r="E39" s="70">
        <f t="shared" si="2"/>
        <v>10315.959999999999</v>
      </c>
      <c r="F39" s="70">
        <f t="shared" si="5"/>
        <v>36459.31</v>
      </c>
      <c r="G39" s="70">
        <f t="shared" si="3"/>
        <v>7119688.6699354853</v>
      </c>
      <c r="O39" s="94"/>
      <c r="P39" s="80"/>
      <c r="Q39" s="69"/>
      <c r="R39" s="95"/>
      <c r="S39" s="95"/>
      <c r="T39" s="95"/>
      <c r="U39" s="95"/>
    </row>
    <row r="40" spans="1:21" x14ac:dyDescent="0.35">
      <c r="A40" s="94">
        <f t="shared" si="4"/>
        <v>43983</v>
      </c>
      <c r="B40" s="80">
        <v>23</v>
      </c>
      <c r="C40" s="70">
        <f t="shared" si="0"/>
        <v>7119688.6699354853</v>
      </c>
      <c r="D40" s="70">
        <f t="shared" si="1"/>
        <v>26105.53</v>
      </c>
      <c r="E40" s="70">
        <f t="shared" si="2"/>
        <v>10353.779999999999</v>
      </c>
      <c r="F40" s="70">
        <f t="shared" si="5"/>
        <v>36459.31</v>
      </c>
      <c r="G40" s="70">
        <f t="shared" si="3"/>
        <v>7109334.8899354851</v>
      </c>
      <c r="O40" s="94"/>
      <c r="P40" s="80"/>
      <c r="Q40" s="69"/>
      <c r="R40" s="95"/>
      <c r="S40" s="95"/>
      <c r="T40" s="95"/>
      <c r="U40" s="95"/>
    </row>
    <row r="41" spans="1:21" x14ac:dyDescent="0.35">
      <c r="A41" s="94">
        <f t="shared" si="4"/>
        <v>44013</v>
      </c>
      <c r="B41" s="80">
        <v>24</v>
      </c>
      <c r="C41" s="70">
        <f t="shared" si="0"/>
        <v>7109334.8899354851</v>
      </c>
      <c r="D41" s="70">
        <f t="shared" si="1"/>
        <v>26067.56</v>
      </c>
      <c r="E41" s="70">
        <f t="shared" si="2"/>
        <v>10391.749999999996</v>
      </c>
      <c r="F41" s="70">
        <f t="shared" si="5"/>
        <v>36459.31</v>
      </c>
      <c r="G41" s="70">
        <f t="shared" si="3"/>
        <v>7098943.1399354851</v>
      </c>
      <c r="O41" s="94"/>
      <c r="P41" s="80"/>
      <c r="Q41" s="69"/>
      <c r="R41" s="95"/>
      <c r="S41" s="95"/>
      <c r="T41" s="95"/>
      <c r="U41" s="95"/>
    </row>
    <row r="42" spans="1:21" x14ac:dyDescent="0.35">
      <c r="A42" s="94">
        <f t="shared" si="4"/>
        <v>44044</v>
      </c>
      <c r="B42" s="80">
        <v>25</v>
      </c>
      <c r="C42" s="70">
        <f t="shared" si="0"/>
        <v>7098943.1399354851</v>
      </c>
      <c r="D42" s="70">
        <f t="shared" si="1"/>
        <v>26029.46</v>
      </c>
      <c r="E42" s="70">
        <f t="shared" si="2"/>
        <v>10429.849999999999</v>
      </c>
      <c r="F42" s="70">
        <f t="shared" si="5"/>
        <v>36459.31</v>
      </c>
      <c r="G42" s="70">
        <f t="shared" si="3"/>
        <v>7088513.2899354855</v>
      </c>
      <c r="O42" s="94"/>
      <c r="P42" s="80"/>
      <c r="Q42" s="69"/>
      <c r="R42" s="95"/>
      <c r="S42" s="95"/>
      <c r="T42" s="95"/>
      <c r="U42" s="95"/>
    </row>
    <row r="43" spans="1:21" x14ac:dyDescent="0.35">
      <c r="A43" s="94">
        <f t="shared" si="4"/>
        <v>44075</v>
      </c>
      <c r="B43" s="80">
        <v>26</v>
      </c>
      <c r="C43" s="70">
        <f t="shared" si="0"/>
        <v>7088513.2899354855</v>
      </c>
      <c r="D43" s="70">
        <f t="shared" si="1"/>
        <v>25991.22</v>
      </c>
      <c r="E43" s="70">
        <f t="shared" si="2"/>
        <v>10468.089999999997</v>
      </c>
      <c r="F43" s="70">
        <f t="shared" si="5"/>
        <v>36459.31</v>
      </c>
      <c r="G43" s="70">
        <f t="shared" si="3"/>
        <v>7078045.1999354856</v>
      </c>
      <c r="O43" s="94"/>
      <c r="P43" s="80"/>
      <c r="Q43" s="69"/>
      <c r="R43" s="95"/>
      <c r="S43" s="95"/>
      <c r="T43" s="95"/>
      <c r="U43" s="95"/>
    </row>
    <row r="44" spans="1:21" x14ac:dyDescent="0.35">
      <c r="A44" s="94">
        <f t="shared" si="4"/>
        <v>44105</v>
      </c>
      <c r="B44" s="80">
        <v>27</v>
      </c>
      <c r="C44" s="70">
        <f t="shared" si="0"/>
        <v>7078045.1999354856</v>
      </c>
      <c r="D44" s="70">
        <f t="shared" si="1"/>
        <v>25952.83</v>
      </c>
      <c r="E44" s="70">
        <f t="shared" si="2"/>
        <v>10506.479999999996</v>
      </c>
      <c r="F44" s="70">
        <f t="shared" si="5"/>
        <v>36459.31</v>
      </c>
      <c r="G44" s="70">
        <f t="shared" si="3"/>
        <v>7067538.7199354852</v>
      </c>
      <c r="O44" s="94"/>
      <c r="P44" s="80"/>
      <c r="Q44" s="69"/>
      <c r="R44" s="95"/>
      <c r="S44" s="95"/>
      <c r="T44" s="95"/>
      <c r="U44" s="95"/>
    </row>
    <row r="45" spans="1:21" x14ac:dyDescent="0.35">
      <c r="A45" s="94">
        <f t="shared" si="4"/>
        <v>44136</v>
      </c>
      <c r="B45" s="80">
        <v>28</v>
      </c>
      <c r="C45" s="70">
        <f t="shared" si="0"/>
        <v>7067538.7199354852</v>
      </c>
      <c r="D45" s="70">
        <f t="shared" si="1"/>
        <v>25914.31</v>
      </c>
      <c r="E45" s="70">
        <f t="shared" si="2"/>
        <v>10544.999999999996</v>
      </c>
      <c r="F45" s="70">
        <f t="shared" si="5"/>
        <v>36459.31</v>
      </c>
      <c r="G45" s="70">
        <f t="shared" si="3"/>
        <v>7056993.7199354852</v>
      </c>
      <c r="O45" s="94"/>
      <c r="P45" s="80"/>
      <c r="Q45" s="69"/>
      <c r="R45" s="95"/>
      <c r="S45" s="95"/>
      <c r="T45" s="95"/>
      <c r="U45" s="95"/>
    </row>
    <row r="46" spans="1:21" x14ac:dyDescent="0.35">
      <c r="A46" s="94">
        <f t="shared" si="4"/>
        <v>44166</v>
      </c>
      <c r="B46" s="80">
        <v>29</v>
      </c>
      <c r="C46" s="70">
        <f t="shared" si="0"/>
        <v>7056993.7199354852</v>
      </c>
      <c r="D46" s="70">
        <f t="shared" si="1"/>
        <v>25875.64</v>
      </c>
      <c r="E46" s="70">
        <f t="shared" si="2"/>
        <v>10583.669999999998</v>
      </c>
      <c r="F46" s="70">
        <f t="shared" si="5"/>
        <v>36459.31</v>
      </c>
      <c r="G46" s="70">
        <f t="shared" si="3"/>
        <v>7046410.0499354852</v>
      </c>
      <c r="O46" s="94"/>
      <c r="P46" s="80"/>
      <c r="Q46" s="69"/>
      <c r="R46" s="95"/>
      <c r="S46" s="95"/>
      <c r="T46" s="95"/>
      <c r="U46" s="95"/>
    </row>
    <row r="47" spans="1:21" x14ac:dyDescent="0.35">
      <c r="A47" s="94">
        <f t="shared" si="4"/>
        <v>44197</v>
      </c>
      <c r="B47" s="80">
        <v>30</v>
      </c>
      <c r="C47" s="70">
        <f t="shared" si="0"/>
        <v>7046410.0499354852</v>
      </c>
      <c r="D47" s="70">
        <f t="shared" si="1"/>
        <v>25836.84</v>
      </c>
      <c r="E47" s="70">
        <f t="shared" si="2"/>
        <v>10622.469999999998</v>
      </c>
      <c r="F47" s="70">
        <f t="shared" si="5"/>
        <v>36459.31</v>
      </c>
      <c r="G47" s="70">
        <f t="shared" si="3"/>
        <v>7035787.5799354855</v>
      </c>
      <c r="O47" s="94"/>
      <c r="P47" s="80"/>
      <c r="Q47" s="69"/>
      <c r="R47" s="95"/>
      <c r="S47" s="95"/>
      <c r="T47" s="95"/>
      <c r="U47" s="95"/>
    </row>
    <row r="48" spans="1:21" x14ac:dyDescent="0.35">
      <c r="A48" s="94">
        <f t="shared" si="4"/>
        <v>44228</v>
      </c>
      <c r="B48" s="80">
        <v>31</v>
      </c>
      <c r="C48" s="70">
        <f t="shared" si="0"/>
        <v>7035787.5799354855</v>
      </c>
      <c r="D48" s="70">
        <f t="shared" si="1"/>
        <v>25797.89</v>
      </c>
      <c r="E48" s="70">
        <f t="shared" si="2"/>
        <v>10661.419999999998</v>
      </c>
      <c r="F48" s="70">
        <f t="shared" si="5"/>
        <v>36459.31</v>
      </c>
      <c r="G48" s="70">
        <f t="shared" si="3"/>
        <v>7025126.1599354856</v>
      </c>
      <c r="O48" s="94"/>
      <c r="P48" s="80"/>
      <c r="Q48" s="69"/>
      <c r="R48" s="95"/>
      <c r="S48" s="95"/>
      <c r="T48" s="95"/>
      <c r="U48" s="95"/>
    </row>
    <row r="49" spans="1:21" x14ac:dyDescent="0.35">
      <c r="A49" s="94">
        <f t="shared" si="4"/>
        <v>44256</v>
      </c>
      <c r="B49" s="80">
        <v>32</v>
      </c>
      <c r="C49" s="70">
        <f t="shared" si="0"/>
        <v>7025126.1599354856</v>
      </c>
      <c r="D49" s="70">
        <f t="shared" si="1"/>
        <v>25758.799999999999</v>
      </c>
      <c r="E49" s="70">
        <f t="shared" si="2"/>
        <v>10700.509999999998</v>
      </c>
      <c r="F49" s="70">
        <f t="shared" si="5"/>
        <v>36459.31</v>
      </c>
      <c r="G49" s="70">
        <f t="shared" si="3"/>
        <v>7014425.6499354858</v>
      </c>
      <c r="O49" s="94"/>
      <c r="P49" s="80"/>
      <c r="Q49" s="69"/>
      <c r="R49" s="95"/>
      <c r="S49" s="95"/>
      <c r="T49" s="95"/>
      <c r="U49" s="95"/>
    </row>
    <row r="50" spans="1:21" x14ac:dyDescent="0.35">
      <c r="A50" s="94">
        <f t="shared" si="4"/>
        <v>44287</v>
      </c>
      <c r="B50" s="80">
        <v>33</v>
      </c>
      <c r="C50" s="70">
        <f t="shared" si="0"/>
        <v>7014425.6499354858</v>
      </c>
      <c r="D50" s="70">
        <f t="shared" si="1"/>
        <v>25719.56</v>
      </c>
      <c r="E50" s="70">
        <f t="shared" si="2"/>
        <v>10739.749999999996</v>
      </c>
      <c r="F50" s="70">
        <f t="shared" si="5"/>
        <v>36459.31</v>
      </c>
      <c r="G50" s="70">
        <f t="shared" si="3"/>
        <v>7003685.8999354858</v>
      </c>
      <c r="O50" s="94"/>
      <c r="P50" s="80"/>
      <c r="Q50" s="69"/>
      <c r="R50" s="95"/>
      <c r="S50" s="95"/>
      <c r="T50" s="95"/>
      <c r="U50" s="95"/>
    </row>
    <row r="51" spans="1:21" x14ac:dyDescent="0.35">
      <c r="A51" s="94">
        <f t="shared" si="4"/>
        <v>44317</v>
      </c>
      <c r="B51" s="80">
        <v>34</v>
      </c>
      <c r="C51" s="70">
        <f t="shared" si="0"/>
        <v>7003685.8999354858</v>
      </c>
      <c r="D51" s="70">
        <f t="shared" si="1"/>
        <v>25680.18</v>
      </c>
      <c r="E51" s="70">
        <f t="shared" si="2"/>
        <v>10779.129999999997</v>
      </c>
      <c r="F51" s="70">
        <f t="shared" si="5"/>
        <v>36459.31</v>
      </c>
      <c r="G51" s="70">
        <f t="shared" si="3"/>
        <v>6992906.7699354859</v>
      </c>
      <c r="O51" s="94"/>
      <c r="P51" s="80"/>
      <c r="Q51" s="69"/>
      <c r="R51" s="95"/>
      <c r="S51" s="95"/>
      <c r="T51" s="95"/>
      <c r="U51" s="95"/>
    </row>
    <row r="52" spans="1:21" x14ac:dyDescent="0.35">
      <c r="A52" s="94">
        <f t="shared" si="4"/>
        <v>44348</v>
      </c>
      <c r="B52" s="80">
        <v>35</v>
      </c>
      <c r="C52" s="70">
        <f t="shared" si="0"/>
        <v>6992906.7699354859</v>
      </c>
      <c r="D52" s="70">
        <f t="shared" si="1"/>
        <v>25640.66</v>
      </c>
      <c r="E52" s="70">
        <f t="shared" si="2"/>
        <v>10818.649999999998</v>
      </c>
      <c r="F52" s="70">
        <f t="shared" si="5"/>
        <v>36459.31</v>
      </c>
      <c r="G52" s="70">
        <f t="shared" si="3"/>
        <v>6982088.1199354855</v>
      </c>
      <c r="O52" s="94"/>
      <c r="P52" s="80"/>
      <c r="Q52" s="69"/>
      <c r="R52" s="95"/>
      <c r="S52" s="95"/>
      <c r="T52" s="95"/>
      <c r="U52" s="95"/>
    </row>
    <row r="53" spans="1:21" x14ac:dyDescent="0.35">
      <c r="A53" s="94">
        <f t="shared" si="4"/>
        <v>44378</v>
      </c>
      <c r="B53" s="80">
        <v>36</v>
      </c>
      <c r="C53" s="70">
        <f t="shared" si="0"/>
        <v>6982088.1199354855</v>
      </c>
      <c r="D53" s="70">
        <f t="shared" si="1"/>
        <v>25600.99</v>
      </c>
      <c r="E53" s="70">
        <f t="shared" si="2"/>
        <v>10858.319999999996</v>
      </c>
      <c r="F53" s="70">
        <f t="shared" si="5"/>
        <v>36459.31</v>
      </c>
      <c r="G53" s="70">
        <f t="shared" si="3"/>
        <v>6971229.7999354852</v>
      </c>
      <c r="O53" s="94"/>
      <c r="P53" s="80"/>
      <c r="Q53" s="69"/>
      <c r="R53" s="95"/>
      <c r="S53" s="95"/>
      <c r="T53" s="95"/>
      <c r="U53" s="95"/>
    </row>
    <row r="54" spans="1:21" x14ac:dyDescent="0.35">
      <c r="A54" s="94">
        <f t="shared" si="4"/>
        <v>44409</v>
      </c>
      <c r="B54" s="80">
        <v>37</v>
      </c>
      <c r="C54" s="70">
        <f t="shared" si="0"/>
        <v>6971229.7999354852</v>
      </c>
      <c r="D54" s="70">
        <f t="shared" si="1"/>
        <v>25561.18</v>
      </c>
      <c r="E54" s="70">
        <f t="shared" si="2"/>
        <v>10898.129999999997</v>
      </c>
      <c r="F54" s="70">
        <f t="shared" si="5"/>
        <v>36459.31</v>
      </c>
      <c r="G54" s="70">
        <f t="shared" si="3"/>
        <v>6960331.6699354853</v>
      </c>
      <c r="O54" s="94"/>
      <c r="P54" s="80"/>
      <c r="Q54" s="69"/>
      <c r="R54" s="95"/>
      <c r="S54" s="95"/>
      <c r="T54" s="95"/>
      <c r="U54" s="95"/>
    </row>
    <row r="55" spans="1:21" x14ac:dyDescent="0.35">
      <c r="A55" s="94">
        <f t="shared" si="4"/>
        <v>44440</v>
      </c>
      <c r="B55" s="80">
        <v>38</v>
      </c>
      <c r="C55" s="70">
        <f t="shared" si="0"/>
        <v>6960331.6699354853</v>
      </c>
      <c r="D55" s="70">
        <f t="shared" si="1"/>
        <v>25521.22</v>
      </c>
      <c r="E55" s="70">
        <f t="shared" si="2"/>
        <v>10938.089999999997</v>
      </c>
      <c r="F55" s="70">
        <f t="shared" si="5"/>
        <v>36459.31</v>
      </c>
      <c r="G55" s="70">
        <f t="shared" si="3"/>
        <v>6949393.5799354855</v>
      </c>
      <c r="O55" s="94"/>
      <c r="P55" s="80"/>
      <c r="Q55" s="69"/>
      <c r="R55" s="95"/>
      <c r="S55" s="95"/>
      <c r="T55" s="95"/>
      <c r="U55" s="95"/>
    </row>
    <row r="56" spans="1:21" x14ac:dyDescent="0.35">
      <c r="A56" s="94">
        <f t="shared" si="4"/>
        <v>44470</v>
      </c>
      <c r="B56" s="80">
        <v>39</v>
      </c>
      <c r="C56" s="70">
        <f t="shared" si="0"/>
        <v>6949393.5799354855</v>
      </c>
      <c r="D56" s="70">
        <f t="shared" si="1"/>
        <v>25481.11</v>
      </c>
      <c r="E56" s="70">
        <f t="shared" si="2"/>
        <v>10978.199999999997</v>
      </c>
      <c r="F56" s="70">
        <f t="shared" si="5"/>
        <v>36459.31</v>
      </c>
      <c r="G56" s="70">
        <f t="shared" si="3"/>
        <v>6938415.3799354853</v>
      </c>
      <c r="O56" s="94"/>
      <c r="P56" s="80"/>
      <c r="Q56" s="69"/>
      <c r="R56" s="95"/>
      <c r="S56" s="95"/>
      <c r="T56" s="95"/>
      <c r="U56" s="95"/>
    </row>
    <row r="57" spans="1:21" x14ac:dyDescent="0.35">
      <c r="A57" s="94">
        <f t="shared" si="4"/>
        <v>44501</v>
      </c>
      <c r="B57" s="80">
        <v>40</v>
      </c>
      <c r="C57" s="70">
        <f t="shared" si="0"/>
        <v>6938415.3799354853</v>
      </c>
      <c r="D57" s="70">
        <f t="shared" si="1"/>
        <v>25440.86</v>
      </c>
      <c r="E57" s="70">
        <f t="shared" si="2"/>
        <v>11018.449999999997</v>
      </c>
      <c r="F57" s="70">
        <f t="shared" si="5"/>
        <v>36459.31</v>
      </c>
      <c r="G57" s="70">
        <f t="shared" si="3"/>
        <v>6927396.9299354851</v>
      </c>
      <c r="O57" s="94"/>
      <c r="P57" s="80"/>
      <c r="Q57" s="69"/>
      <c r="R57" s="95"/>
      <c r="S57" s="95"/>
      <c r="T57" s="95"/>
      <c r="U57" s="95"/>
    </row>
    <row r="58" spans="1:21" x14ac:dyDescent="0.35">
      <c r="A58" s="94">
        <f t="shared" si="4"/>
        <v>44531</v>
      </c>
      <c r="B58" s="80">
        <v>41</v>
      </c>
      <c r="C58" s="70">
        <f t="shared" si="0"/>
        <v>6927396.9299354851</v>
      </c>
      <c r="D58" s="70">
        <f t="shared" si="1"/>
        <v>25400.46</v>
      </c>
      <c r="E58" s="70">
        <f t="shared" si="2"/>
        <v>11058.849999999999</v>
      </c>
      <c r="F58" s="70">
        <f t="shared" si="5"/>
        <v>36459.31</v>
      </c>
      <c r="G58" s="70">
        <f t="shared" si="3"/>
        <v>6916338.0799354855</v>
      </c>
      <c r="O58" s="94"/>
      <c r="P58" s="80"/>
      <c r="Q58" s="69"/>
      <c r="R58" s="95"/>
      <c r="S58" s="95"/>
      <c r="T58" s="95"/>
      <c r="U58" s="95"/>
    </row>
    <row r="59" spans="1:21" x14ac:dyDescent="0.35">
      <c r="A59" s="94">
        <f t="shared" si="4"/>
        <v>44562</v>
      </c>
      <c r="B59" s="80">
        <v>42</v>
      </c>
      <c r="C59" s="70">
        <f t="shared" si="0"/>
        <v>6916338.0799354855</v>
      </c>
      <c r="D59" s="70">
        <f t="shared" si="1"/>
        <v>25359.91</v>
      </c>
      <c r="E59" s="70">
        <f t="shared" si="2"/>
        <v>11099.399999999998</v>
      </c>
      <c r="F59" s="70">
        <f t="shared" si="5"/>
        <v>36459.31</v>
      </c>
      <c r="G59" s="70">
        <f t="shared" si="3"/>
        <v>6905238.6799354851</v>
      </c>
      <c r="O59" s="94"/>
      <c r="P59" s="80"/>
      <c r="Q59" s="69"/>
      <c r="R59" s="95"/>
      <c r="S59" s="95"/>
      <c r="T59" s="95"/>
      <c r="U59" s="95"/>
    </row>
    <row r="60" spans="1:21" x14ac:dyDescent="0.35">
      <c r="A60" s="94">
        <f t="shared" si="4"/>
        <v>44593</v>
      </c>
      <c r="B60" s="80">
        <v>43</v>
      </c>
      <c r="C60" s="70">
        <f t="shared" si="0"/>
        <v>6905238.6799354851</v>
      </c>
      <c r="D60" s="70">
        <f t="shared" si="1"/>
        <v>25319.21</v>
      </c>
      <c r="E60" s="70">
        <f t="shared" si="2"/>
        <v>11140.099999999999</v>
      </c>
      <c r="F60" s="70">
        <f t="shared" si="5"/>
        <v>36459.31</v>
      </c>
      <c r="G60" s="70">
        <f t="shared" si="3"/>
        <v>6894098.5799354855</v>
      </c>
      <c r="O60" s="94"/>
      <c r="P60" s="80"/>
      <c r="Q60" s="69"/>
      <c r="R60" s="95"/>
      <c r="S60" s="95"/>
      <c r="T60" s="95"/>
      <c r="U60" s="95"/>
    </row>
    <row r="61" spans="1:21" x14ac:dyDescent="0.35">
      <c r="A61" s="94">
        <f t="shared" si="4"/>
        <v>44621</v>
      </c>
      <c r="B61" s="80">
        <v>44</v>
      </c>
      <c r="C61" s="70">
        <f t="shared" si="0"/>
        <v>6894098.5799354855</v>
      </c>
      <c r="D61" s="70">
        <f t="shared" si="1"/>
        <v>25278.36</v>
      </c>
      <c r="E61" s="70">
        <f t="shared" si="2"/>
        <v>11180.949999999997</v>
      </c>
      <c r="F61" s="70">
        <f t="shared" si="5"/>
        <v>36459.31</v>
      </c>
      <c r="G61" s="70">
        <f t="shared" si="3"/>
        <v>6882917.6299354853</v>
      </c>
      <c r="O61" s="94"/>
      <c r="P61" s="80"/>
      <c r="Q61" s="69"/>
      <c r="R61" s="95"/>
      <c r="S61" s="95"/>
      <c r="T61" s="95"/>
      <c r="U61" s="95"/>
    </row>
    <row r="62" spans="1:21" x14ac:dyDescent="0.35">
      <c r="A62" s="94">
        <f t="shared" si="4"/>
        <v>44652</v>
      </c>
      <c r="B62" s="80">
        <v>45</v>
      </c>
      <c r="C62" s="70">
        <f t="shared" si="0"/>
        <v>6882917.6299354853</v>
      </c>
      <c r="D62" s="70">
        <f t="shared" si="1"/>
        <v>25237.360000000001</v>
      </c>
      <c r="E62" s="70">
        <f t="shared" si="2"/>
        <v>11221.949999999997</v>
      </c>
      <c r="F62" s="70">
        <f t="shared" si="5"/>
        <v>36459.31</v>
      </c>
      <c r="G62" s="70">
        <f t="shared" si="3"/>
        <v>6871695.6799354851</v>
      </c>
      <c r="O62" s="94"/>
      <c r="P62" s="80"/>
      <c r="Q62" s="69"/>
      <c r="R62" s="95"/>
      <c r="S62" s="95"/>
      <c r="T62" s="95"/>
      <c r="U62" s="95"/>
    </row>
    <row r="63" spans="1:21" x14ac:dyDescent="0.35">
      <c r="A63" s="94">
        <f t="shared" si="4"/>
        <v>44682</v>
      </c>
      <c r="B63" s="80">
        <v>46</v>
      </c>
      <c r="C63" s="70">
        <f t="shared" si="0"/>
        <v>6871695.6799354851</v>
      </c>
      <c r="D63" s="70">
        <f t="shared" si="1"/>
        <v>25196.22</v>
      </c>
      <c r="E63" s="70">
        <f t="shared" si="2"/>
        <v>11263.089999999997</v>
      </c>
      <c r="F63" s="70">
        <f t="shared" si="5"/>
        <v>36459.31</v>
      </c>
      <c r="G63" s="70">
        <f t="shared" si="3"/>
        <v>6860432.5899354853</v>
      </c>
      <c r="O63" s="94"/>
      <c r="P63" s="80"/>
      <c r="Q63" s="69"/>
      <c r="R63" s="95"/>
      <c r="S63" s="95"/>
      <c r="T63" s="95"/>
      <c r="U63" s="95"/>
    </row>
    <row r="64" spans="1:21" x14ac:dyDescent="0.35">
      <c r="A64" s="94">
        <f t="shared" si="4"/>
        <v>44713</v>
      </c>
      <c r="B64" s="80">
        <v>47</v>
      </c>
      <c r="C64" s="70">
        <f t="shared" si="0"/>
        <v>6860432.5899354853</v>
      </c>
      <c r="D64" s="70">
        <f t="shared" si="1"/>
        <v>25154.92</v>
      </c>
      <c r="E64" s="70">
        <f t="shared" si="2"/>
        <v>11304.39</v>
      </c>
      <c r="F64" s="70">
        <f t="shared" si="5"/>
        <v>36459.31</v>
      </c>
      <c r="G64" s="70">
        <f t="shared" si="3"/>
        <v>6849128.1999354856</v>
      </c>
      <c r="O64" s="94"/>
      <c r="P64" s="80"/>
      <c r="Q64" s="69"/>
      <c r="R64" s="95"/>
      <c r="S64" s="95"/>
      <c r="T64" s="95"/>
      <c r="U64" s="95"/>
    </row>
    <row r="65" spans="1:21" x14ac:dyDescent="0.35">
      <c r="A65" s="94">
        <f t="shared" si="4"/>
        <v>44743</v>
      </c>
      <c r="B65" s="80">
        <v>48</v>
      </c>
      <c r="C65" s="70">
        <f t="shared" si="0"/>
        <v>6849128.1999354856</v>
      </c>
      <c r="D65" s="70">
        <f t="shared" si="1"/>
        <v>25113.47</v>
      </c>
      <c r="E65" s="70">
        <f t="shared" si="2"/>
        <v>11345.839999999997</v>
      </c>
      <c r="F65" s="70">
        <f t="shared" si="5"/>
        <v>36459.31</v>
      </c>
      <c r="G65" s="70">
        <f t="shared" si="3"/>
        <v>6837782.3599354858</v>
      </c>
      <c r="O65" s="94"/>
      <c r="P65" s="80"/>
      <c r="Q65" s="69"/>
      <c r="R65" s="95"/>
      <c r="S65" s="95"/>
      <c r="T65" s="95"/>
      <c r="U65" s="95"/>
    </row>
    <row r="66" spans="1:21" x14ac:dyDescent="0.35">
      <c r="A66" s="94">
        <f t="shared" si="4"/>
        <v>44774</v>
      </c>
      <c r="B66" s="80">
        <v>49</v>
      </c>
      <c r="C66" s="70">
        <f t="shared" si="0"/>
        <v>6837782.3599354858</v>
      </c>
      <c r="D66" s="70">
        <f t="shared" si="1"/>
        <v>25071.87</v>
      </c>
      <c r="E66" s="70">
        <f t="shared" si="2"/>
        <v>11387.439999999999</v>
      </c>
      <c r="F66" s="70">
        <f t="shared" si="5"/>
        <v>36459.31</v>
      </c>
      <c r="G66" s="70">
        <f t="shared" si="3"/>
        <v>6826394.9199354853</v>
      </c>
      <c r="O66" s="94"/>
      <c r="P66" s="80"/>
      <c r="Q66" s="69"/>
      <c r="R66" s="95"/>
      <c r="S66" s="95"/>
      <c r="T66" s="95"/>
      <c r="U66" s="95"/>
    </row>
    <row r="67" spans="1:21" x14ac:dyDescent="0.35">
      <c r="A67" s="94">
        <f t="shared" si="4"/>
        <v>44805</v>
      </c>
      <c r="B67" s="80">
        <v>50</v>
      </c>
      <c r="C67" s="70">
        <f t="shared" si="0"/>
        <v>6826394.9199354853</v>
      </c>
      <c r="D67" s="70">
        <f t="shared" si="1"/>
        <v>25030.11</v>
      </c>
      <c r="E67" s="70">
        <f t="shared" si="2"/>
        <v>11429.199999999997</v>
      </c>
      <c r="F67" s="70">
        <f t="shared" si="5"/>
        <v>36459.31</v>
      </c>
      <c r="G67" s="70">
        <f t="shared" si="3"/>
        <v>6814965.7199354852</v>
      </c>
      <c r="O67" s="94"/>
      <c r="P67" s="80"/>
      <c r="Q67" s="69"/>
      <c r="R67" s="95"/>
      <c r="S67" s="95"/>
      <c r="T67" s="95"/>
      <c r="U67" s="95"/>
    </row>
    <row r="68" spans="1:21" x14ac:dyDescent="0.35">
      <c r="A68" s="94">
        <f t="shared" si="4"/>
        <v>44835</v>
      </c>
      <c r="B68" s="80">
        <v>51</v>
      </c>
      <c r="C68" s="70">
        <f t="shared" si="0"/>
        <v>6814965.7199354852</v>
      </c>
      <c r="D68" s="70">
        <f t="shared" si="1"/>
        <v>24988.21</v>
      </c>
      <c r="E68" s="70">
        <f t="shared" si="2"/>
        <v>11471.099999999999</v>
      </c>
      <c r="F68" s="70">
        <f t="shared" si="5"/>
        <v>36459.31</v>
      </c>
      <c r="G68" s="70">
        <f t="shared" si="3"/>
        <v>6803494.6199354855</v>
      </c>
      <c r="O68" s="94"/>
      <c r="P68" s="80"/>
      <c r="Q68" s="69"/>
      <c r="R68" s="95"/>
      <c r="S68" s="95"/>
      <c r="T68" s="95"/>
      <c r="U68" s="95"/>
    </row>
    <row r="69" spans="1:21" x14ac:dyDescent="0.35">
      <c r="A69" s="94">
        <f t="shared" si="4"/>
        <v>44866</v>
      </c>
      <c r="B69" s="80">
        <v>52</v>
      </c>
      <c r="C69" s="70">
        <f t="shared" si="0"/>
        <v>6803494.6199354855</v>
      </c>
      <c r="D69" s="70">
        <f t="shared" si="1"/>
        <v>24946.15</v>
      </c>
      <c r="E69" s="70">
        <f t="shared" si="2"/>
        <v>11513.159999999996</v>
      </c>
      <c r="F69" s="70">
        <f t="shared" si="5"/>
        <v>36459.31</v>
      </c>
      <c r="G69" s="70">
        <f t="shared" si="3"/>
        <v>6791981.4599354854</v>
      </c>
      <c r="O69" s="94"/>
      <c r="P69" s="80"/>
      <c r="Q69" s="69"/>
      <c r="R69" s="95"/>
      <c r="S69" s="95"/>
      <c r="T69" s="95"/>
      <c r="U69" s="95"/>
    </row>
    <row r="70" spans="1:21" x14ac:dyDescent="0.35">
      <c r="A70" s="94">
        <f t="shared" si="4"/>
        <v>44896</v>
      </c>
      <c r="B70" s="80">
        <v>53</v>
      </c>
      <c r="C70" s="70">
        <f t="shared" si="0"/>
        <v>6791981.4599354854</v>
      </c>
      <c r="D70" s="70">
        <f t="shared" si="1"/>
        <v>24903.93</v>
      </c>
      <c r="E70" s="70">
        <f t="shared" si="2"/>
        <v>11555.379999999997</v>
      </c>
      <c r="F70" s="70">
        <f t="shared" si="5"/>
        <v>36459.31</v>
      </c>
      <c r="G70" s="70">
        <f t="shared" si="3"/>
        <v>6780426.0799354855</v>
      </c>
      <c r="O70" s="94"/>
      <c r="P70" s="80"/>
      <c r="Q70" s="69"/>
      <c r="R70" s="95"/>
      <c r="S70" s="95"/>
      <c r="T70" s="95"/>
      <c r="U70" s="95"/>
    </row>
    <row r="71" spans="1:21" x14ac:dyDescent="0.35">
      <c r="A71" s="94">
        <f t="shared" si="4"/>
        <v>44927</v>
      </c>
      <c r="B71" s="80">
        <v>54</v>
      </c>
      <c r="C71" s="70">
        <f t="shared" si="0"/>
        <v>6780426.0799354855</v>
      </c>
      <c r="D71" s="70">
        <f t="shared" si="1"/>
        <v>24861.56</v>
      </c>
      <c r="E71" s="70">
        <f t="shared" si="2"/>
        <v>11597.749999999996</v>
      </c>
      <c r="F71" s="70">
        <f t="shared" si="5"/>
        <v>36459.31</v>
      </c>
      <c r="G71" s="70">
        <f t="shared" si="3"/>
        <v>6768828.3299354855</v>
      </c>
      <c r="O71" s="94"/>
      <c r="P71" s="80"/>
      <c r="Q71" s="69"/>
      <c r="R71" s="95"/>
      <c r="S71" s="95"/>
      <c r="T71" s="95"/>
      <c r="U71" s="95"/>
    </row>
    <row r="72" spans="1:21" x14ac:dyDescent="0.35">
      <c r="A72" s="94">
        <f t="shared" si="4"/>
        <v>44958</v>
      </c>
      <c r="B72" s="80">
        <v>55</v>
      </c>
      <c r="C72" s="70">
        <f t="shared" si="0"/>
        <v>6768828.3299354855</v>
      </c>
      <c r="D72" s="70">
        <f t="shared" si="1"/>
        <v>24819.040000000001</v>
      </c>
      <c r="E72" s="70">
        <f t="shared" si="2"/>
        <v>11640.269999999997</v>
      </c>
      <c r="F72" s="70">
        <f t="shared" si="5"/>
        <v>36459.31</v>
      </c>
      <c r="G72" s="70">
        <f t="shared" si="3"/>
        <v>6757188.0599354859</v>
      </c>
      <c r="O72" s="94"/>
      <c r="P72" s="80"/>
      <c r="Q72" s="69"/>
      <c r="R72" s="95"/>
      <c r="S72" s="95"/>
      <c r="T72" s="95"/>
      <c r="U72" s="95"/>
    </row>
    <row r="73" spans="1:21" x14ac:dyDescent="0.35">
      <c r="A73" s="94">
        <f t="shared" si="4"/>
        <v>44986</v>
      </c>
      <c r="B73" s="80">
        <v>56</v>
      </c>
      <c r="C73" s="70">
        <f t="shared" si="0"/>
        <v>6757188.0599354859</v>
      </c>
      <c r="D73" s="70">
        <f t="shared" si="1"/>
        <v>24776.36</v>
      </c>
      <c r="E73" s="70">
        <f t="shared" si="2"/>
        <v>11682.949999999997</v>
      </c>
      <c r="F73" s="70">
        <f t="shared" si="5"/>
        <v>36459.31</v>
      </c>
      <c r="G73" s="70">
        <f t="shared" si="3"/>
        <v>6745505.1099354858</v>
      </c>
      <c r="O73" s="94"/>
      <c r="P73" s="80"/>
      <c r="Q73" s="69"/>
      <c r="R73" s="95"/>
      <c r="S73" s="95"/>
      <c r="T73" s="95"/>
      <c r="U73" s="95"/>
    </row>
    <row r="74" spans="1:21" x14ac:dyDescent="0.35">
      <c r="A74" s="94">
        <f t="shared" si="4"/>
        <v>45017</v>
      </c>
      <c r="B74" s="80">
        <v>57</v>
      </c>
      <c r="C74" s="70">
        <f t="shared" si="0"/>
        <v>6745505.1099354858</v>
      </c>
      <c r="D74" s="70">
        <f t="shared" si="1"/>
        <v>24733.52</v>
      </c>
      <c r="E74" s="70">
        <f t="shared" si="2"/>
        <v>11725.789999999997</v>
      </c>
      <c r="F74" s="70">
        <f t="shared" si="5"/>
        <v>36459.31</v>
      </c>
      <c r="G74" s="70">
        <f t="shared" si="3"/>
        <v>6733779.3199354857</v>
      </c>
      <c r="O74" s="94"/>
      <c r="P74" s="80"/>
      <c r="Q74" s="69"/>
      <c r="R74" s="95"/>
      <c r="S74" s="95"/>
      <c r="T74" s="95"/>
      <c r="U74" s="95"/>
    </row>
    <row r="75" spans="1:21" x14ac:dyDescent="0.35">
      <c r="A75" s="94">
        <f t="shared" si="4"/>
        <v>45047</v>
      </c>
      <c r="B75" s="80">
        <v>58</v>
      </c>
      <c r="C75" s="70">
        <f t="shared" si="0"/>
        <v>6733779.3199354857</v>
      </c>
      <c r="D75" s="70">
        <f t="shared" si="1"/>
        <v>24690.52</v>
      </c>
      <c r="E75" s="70">
        <f t="shared" si="2"/>
        <v>11768.789999999997</v>
      </c>
      <c r="F75" s="70">
        <f t="shared" si="5"/>
        <v>36459.31</v>
      </c>
      <c r="G75" s="70">
        <f t="shared" si="3"/>
        <v>6722010.5299354857</v>
      </c>
      <c r="O75" s="94"/>
      <c r="P75" s="80"/>
      <c r="Q75" s="69"/>
      <c r="R75" s="95"/>
      <c r="S75" s="95"/>
      <c r="T75" s="95"/>
      <c r="U75" s="95"/>
    </row>
    <row r="76" spans="1:21" x14ac:dyDescent="0.35">
      <c r="A76" s="94">
        <f t="shared" si="4"/>
        <v>45078</v>
      </c>
      <c r="B76" s="80">
        <v>59</v>
      </c>
      <c r="C76" s="70">
        <f t="shared" si="0"/>
        <v>6722010.5299354857</v>
      </c>
      <c r="D76" s="70">
        <f t="shared" si="1"/>
        <v>24647.37</v>
      </c>
      <c r="E76" s="70">
        <f t="shared" si="2"/>
        <v>11811.939999999999</v>
      </c>
      <c r="F76" s="70">
        <f t="shared" si="5"/>
        <v>36459.31</v>
      </c>
      <c r="G76" s="70">
        <f t="shared" si="3"/>
        <v>6710198.5899354853</v>
      </c>
      <c r="O76" s="94"/>
      <c r="P76" s="80"/>
      <c r="Q76" s="69"/>
      <c r="R76" s="95"/>
      <c r="S76" s="95"/>
      <c r="T76" s="95"/>
      <c r="U76" s="95"/>
    </row>
    <row r="77" spans="1:21" x14ac:dyDescent="0.35">
      <c r="A77" s="94">
        <f t="shared" si="4"/>
        <v>45108</v>
      </c>
      <c r="B77" s="80">
        <v>60</v>
      </c>
      <c r="C77" s="70">
        <f t="shared" si="0"/>
        <v>6710198.5899354853</v>
      </c>
      <c r="D77" s="70">
        <f t="shared" si="1"/>
        <v>24604.06</v>
      </c>
      <c r="E77" s="70">
        <f t="shared" si="2"/>
        <v>11855.249999999996</v>
      </c>
      <c r="F77" s="70">
        <f t="shared" si="5"/>
        <v>36459.31</v>
      </c>
      <c r="G77" s="70">
        <f t="shared" si="3"/>
        <v>6698343.3399354853</v>
      </c>
      <c r="O77" s="94"/>
      <c r="P77" s="80"/>
      <c r="Q77" s="69"/>
      <c r="R77" s="95"/>
      <c r="S77" s="95"/>
      <c r="T77" s="95"/>
      <c r="U77" s="95"/>
    </row>
    <row r="78" spans="1:21" x14ac:dyDescent="0.35">
      <c r="A78" s="94">
        <f t="shared" si="4"/>
        <v>45139</v>
      </c>
      <c r="B78" s="80">
        <v>61</v>
      </c>
      <c r="C78" s="70">
        <f t="shared" si="0"/>
        <v>6698343.3399354853</v>
      </c>
      <c r="D78" s="70">
        <f t="shared" si="1"/>
        <v>24560.59</v>
      </c>
      <c r="E78" s="70">
        <f t="shared" si="2"/>
        <v>11898.719999999998</v>
      </c>
      <c r="F78" s="70">
        <f t="shared" si="5"/>
        <v>36459.31</v>
      </c>
      <c r="G78" s="70">
        <f t="shared" si="3"/>
        <v>6686444.6199354855</v>
      </c>
      <c r="O78" s="94"/>
      <c r="P78" s="80"/>
      <c r="Q78" s="69"/>
      <c r="R78" s="95"/>
      <c r="S78" s="95"/>
      <c r="T78" s="95"/>
      <c r="U78" s="95"/>
    </row>
    <row r="79" spans="1:21" x14ac:dyDescent="0.35">
      <c r="A79" s="94">
        <f t="shared" si="4"/>
        <v>45170</v>
      </c>
      <c r="B79" s="80">
        <v>62</v>
      </c>
      <c r="C79" s="70">
        <f t="shared" si="0"/>
        <v>6686444.6199354855</v>
      </c>
      <c r="D79" s="70">
        <f t="shared" si="1"/>
        <v>24516.959999999999</v>
      </c>
      <c r="E79" s="70">
        <f t="shared" si="2"/>
        <v>11942.349999999999</v>
      </c>
      <c r="F79" s="70">
        <f t="shared" si="5"/>
        <v>36459.31</v>
      </c>
      <c r="G79" s="70">
        <f t="shared" si="3"/>
        <v>6674502.2699354859</v>
      </c>
      <c r="O79" s="94"/>
      <c r="P79" s="80"/>
      <c r="Q79" s="69"/>
      <c r="R79" s="95"/>
      <c r="S79" s="95"/>
      <c r="T79" s="95"/>
      <c r="U79" s="95"/>
    </row>
    <row r="80" spans="1:21" x14ac:dyDescent="0.35">
      <c r="A80" s="94">
        <f t="shared" si="4"/>
        <v>45200</v>
      </c>
      <c r="B80" s="80">
        <v>63</v>
      </c>
      <c r="C80" s="70">
        <f t="shared" si="0"/>
        <v>6674502.2699354859</v>
      </c>
      <c r="D80" s="70">
        <f t="shared" si="1"/>
        <v>24473.17</v>
      </c>
      <c r="E80" s="70">
        <f t="shared" si="2"/>
        <v>11986.14</v>
      </c>
      <c r="F80" s="70">
        <f t="shared" si="5"/>
        <v>36459.31</v>
      </c>
      <c r="G80" s="70">
        <f t="shared" si="3"/>
        <v>6662516.1299354862</v>
      </c>
      <c r="O80" s="94"/>
      <c r="P80" s="80"/>
      <c r="Q80" s="69"/>
      <c r="R80" s="95"/>
      <c r="S80" s="95"/>
      <c r="T80" s="95"/>
      <c r="U80" s="95"/>
    </row>
    <row r="81" spans="1:21" x14ac:dyDescent="0.35">
      <c r="A81" s="94">
        <f t="shared" si="4"/>
        <v>45231</v>
      </c>
      <c r="B81" s="80">
        <v>64</v>
      </c>
      <c r="C81" s="70">
        <f t="shared" si="0"/>
        <v>6662516.1299354862</v>
      </c>
      <c r="D81" s="70">
        <f t="shared" si="1"/>
        <v>24429.23</v>
      </c>
      <c r="E81" s="70">
        <f t="shared" si="2"/>
        <v>12030.079999999998</v>
      </c>
      <c r="F81" s="70">
        <f t="shared" si="5"/>
        <v>36459.31</v>
      </c>
      <c r="G81" s="70">
        <f t="shared" si="3"/>
        <v>6650486.0499354862</v>
      </c>
      <c r="O81" s="94"/>
      <c r="P81" s="80"/>
      <c r="Q81" s="69"/>
      <c r="R81" s="95"/>
      <c r="S81" s="95"/>
      <c r="T81" s="95"/>
      <c r="U81" s="95"/>
    </row>
    <row r="82" spans="1:21" x14ac:dyDescent="0.35">
      <c r="A82" s="94">
        <f t="shared" si="4"/>
        <v>45261</v>
      </c>
      <c r="B82" s="80">
        <v>65</v>
      </c>
      <c r="C82" s="70">
        <f t="shared" si="0"/>
        <v>6650486.0499354862</v>
      </c>
      <c r="D82" s="70">
        <f t="shared" si="1"/>
        <v>24385.119999999999</v>
      </c>
      <c r="E82" s="70">
        <f t="shared" si="2"/>
        <v>12074.189999999999</v>
      </c>
      <c r="F82" s="70">
        <f t="shared" si="5"/>
        <v>36459.31</v>
      </c>
      <c r="G82" s="70">
        <f t="shared" si="3"/>
        <v>6638411.8599354858</v>
      </c>
      <c r="O82" s="94"/>
      <c r="P82" s="80"/>
      <c r="Q82" s="69"/>
      <c r="R82" s="95"/>
      <c r="S82" s="95"/>
      <c r="T82" s="95"/>
      <c r="U82" s="95"/>
    </row>
    <row r="83" spans="1:21" x14ac:dyDescent="0.35">
      <c r="A83" s="94">
        <f t="shared" si="4"/>
        <v>45292</v>
      </c>
      <c r="B83" s="80">
        <v>66</v>
      </c>
      <c r="C83" s="70">
        <f t="shared" si="0"/>
        <v>6638411.8599354858</v>
      </c>
      <c r="D83" s="70">
        <f t="shared" si="1"/>
        <v>24340.84</v>
      </c>
      <c r="E83" s="70">
        <f t="shared" si="2"/>
        <v>12118.469999999998</v>
      </c>
      <c r="F83" s="70">
        <f t="shared" si="5"/>
        <v>36459.31</v>
      </c>
      <c r="G83" s="70">
        <f t="shared" si="3"/>
        <v>6626293.389935486</v>
      </c>
      <c r="O83" s="94"/>
      <c r="P83" s="80"/>
      <c r="Q83" s="69"/>
      <c r="R83" s="95"/>
      <c r="S83" s="95"/>
      <c r="T83" s="95"/>
      <c r="U83" s="95"/>
    </row>
    <row r="84" spans="1:21" x14ac:dyDescent="0.35">
      <c r="A84" s="94">
        <f t="shared" si="4"/>
        <v>45323</v>
      </c>
      <c r="B84" s="80">
        <v>67</v>
      </c>
      <c r="C84" s="70">
        <f t="shared" ref="C84:C147" si="6">G83</f>
        <v>6626293.389935486</v>
      </c>
      <c r="D84" s="70">
        <f t="shared" ref="D84:D147" si="7">ROUND(C84*$E$14/12,2)</f>
        <v>24296.41</v>
      </c>
      <c r="E84" s="70">
        <f t="shared" ref="E84:E147" si="8">F84-D84</f>
        <v>12162.899999999998</v>
      </c>
      <c r="F84" s="70">
        <f t="shared" si="5"/>
        <v>36459.31</v>
      </c>
      <c r="G84" s="70">
        <f t="shared" ref="G84:G147" si="9">C84-E84</f>
        <v>6614130.4899354856</v>
      </c>
      <c r="O84" s="94"/>
      <c r="P84" s="80"/>
      <c r="Q84" s="69"/>
      <c r="R84" s="95"/>
      <c r="S84" s="95"/>
      <c r="T84" s="95"/>
      <c r="U84" s="95"/>
    </row>
    <row r="85" spans="1:21" x14ac:dyDescent="0.35">
      <c r="A85" s="94">
        <f t="shared" ref="A85:A148" si="10">EDATE(A84,1)</f>
        <v>45352</v>
      </c>
      <c r="B85" s="80">
        <v>68</v>
      </c>
      <c r="C85" s="70">
        <f t="shared" si="6"/>
        <v>6614130.4899354856</v>
      </c>
      <c r="D85" s="70">
        <f t="shared" si="7"/>
        <v>24251.81</v>
      </c>
      <c r="E85" s="70">
        <f t="shared" si="8"/>
        <v>12207.499999999996</v>
      </c>
      <c r="F85" s="70">
        <f t="shared" si="5"/>
        <v>36459.31</v>
      </c>
      <c r="G85" s="70">
        <f t="shared" si="9"/>
        <v>6601922.9899354856</v>
      </c>
      <c r="O85" s="94"/>
      <c r="P85" s="80"/>
      <c r="Q85" s="69"/>
      <c r="R85" s="95"/>
      <c r="S85" s="95"/>
      <c r="T85" s="95"/>
      <c r="U85" s="95"/>
    </row>
    <row r="86" spans="1:21" x14ac:dyDescent="0.35">
      <c r="A86" s="94">
        <f t="shared" si="10"/>
        <v>45383</v>
      </c>
      <c r="B86" s="80">
        <v>69</v>
      </c>
      <c r="C86" s="70">
        <f t="shared" si="6"/>
        <v>6601922.9899354856</v>
      </c>
      <c r="D86" s="70">
        <f t="shared" si="7"/>
        <v>24207.05</v>
      </c>
      <c r="E86" s="70">
        <f t="shared" si="8"/>
        <v>12252.259999999998</v>
      </c>
      <c r="F86" s="70">
        <f t="shared" ref="F86:F149" si="11">F85</f>
        <v>36459.31</v>
      </c>
      <c r="G86" s="70">
        <f t="shared" si="9"/>
        <v>6589670.7299354859</v>
      </c>
      <c r="O86" s="94"/>
      <c r="P86" s="80"/>
      <c r="Q86" s="69"/>
      <c r="R86" s="95"/>
      <c r="S86" s="95"/>
      <c r="T86" s="95"/>
      <c r="U86" s="95"/>
    </row>
    <row r="87" spans="1:21" x14ac:dyDescent="0.35">
      <c r="A87" s="94">
        <f t="shared" si="10"/>
        <v>45413</v>
      </c>
      <c r="B87" s="80">
        <v>70</v>
      </c>
      <c r="C87" s="70">
        <f t="shared" si="6"/>
        <v>6589670.7299354859</v>
      </c>
      <c r="D87" s="70">
        <f t="shared" si="7"/>
        <v>24162.13</v>
      </c>
      <c r="E87" s="70">
        <f t="shared" si="8"/>
        <v>12297.179999999997</v>
      </c>
      <c r="F87" s="70">
        <f t="shared" si="11"/>
        <v>36459.31</v>
      </c>
      <c r="G87" s="70">
        <f t="shared" si="9"/>
        <v>6577373.5499354862</v>
      </c>
      <c r="O87" s="94"/>
      <c r="P87" s="80"/>
      <c r="Q87" s="69"/>
      <c r="R87" s="95"/>
      <c r="S87" s="95"/>
      <c r="T87" s="95"/>
      <c r="U87" s="95"/>
    </row>
    <row r="88" spans="1:21" x14ac:dyDescent="0.35">
      <c r="A88" s="94">
        <f t="shared" si="10"/>
        <v>45444</v>
      </c>
      <c r="B88" s="80">
        <v>71</v>
      </c>
      <c r="C88" s="70">
        <f t="shared" si="6"/>
        <v>6577373.5499354862</v>
      </c>
      <c r="D88" s="70">
        <f t="shared" si="7"/>
        <v>24117.040000000001</v>
      </c>
      <c r="E88" s="70">
        <f t="shared" si="8"/>
        <v>12342.269999999997</v>
      </c>
      <c r="F88" s="70">
        <f t="shared" si="11"/>
        <v>36459.31</v>
      </c>
      <c r="G88" s="70">
        <f t="shared" si="9"/>
        <v>6565031.2799354866</v>
      </c>
      <c r="O88" s="94"/>
      <c r="P88" s="80"/>
      <c r="Q88" s="69"/>
      <c r="R88" s="95"/>
      <c r="S88" s="95"/>
      <c r="T88" s="95"/>
      <c r="U88" s="95"/>
    </row>
    <row r="89" spans="1:21" x14ac:dyDescent="0.35">
      <c r="A89" s="94">
        <f t="shared" si="10"/>
        <v>45474</v>
      </c>
      <c r="B89" s="80">
        <v>72</v>
      </c>
      <c r="C89" s="70">
        <f t="shared" si="6"/>
        <v>6565031.2799354866</v>
      </c>
      <c r="D89" s="70">
        <f t="shared" si="7"/>
        <v>24071.78</v>
      </c>
      <c r="E89" s="70">
        <f t="shared" si="8"/>
        <v>12387.529999999999</v>
      </c>
      <c r="F89" s="70">
        <f t="shared" si="11"/>
        <v>36459.31</v>
      </c>
      <c r="G89" s="70">
        <f t="shared" si="9"/>
        <v>6552643.7499354864</v>
      </c>
      <c r="O89" s="94"/>
      <c r="P89" s="80"/>
      <c r="Q89" s="69"/>
      <c r="R89" s="95"/>
      <c r="S89" s="95"/>
      <c r="T89" s="95"/>
      <c r="U89" s="95"/>
    </row>
    <row r="90" spans="1:21" x14ac:dyDescent="0.35">
      <c r="A90" s="94">
        <f t="shared" si="10"/>
        <v>45505</v>
      </c>
      <c r="B90" s="80">
        <v>73</v>
      </c>
      <c r="C90" s="70">
        <f t="shared" si="6"/>
        <v>6552643.7499354864</v>
      </c>
      <c r="D90" s="70">
        <f t="shared" si="7"/>
        <v>24026.36</v>
      </c>
      <c r="E90" s="70">
        <f t="shared" si="8"/>
        <v>12432.949999999997</v>
      </c>
      <c r="F90" s="70">
        <f t="shared" si="11"/>
        <v>36459.31</v>
      </c>
      <c r="G90" s="70">
        <f t="shared" si="9"/>
        <v>6540210.7999354862</v>
      </c>
      <c r="O90" s="94"/>
      <c r="P90" s="80"/>
      <c r="Q90" s="69"/>
      <c r="R90" s="95"/>
      <c r="S90" s="95"/>
      <c r="T90" s="95"/>
      <c r="U90" s="95"/>
    </row>
    <row r="91" spans="1:21" x14ac:dyDescent="0.35">
      <c r="A91" s="94">
        <f t="shared" si="10"/>
        <v>45536</v>
      </c>
      <c r="B91" s="80">
        <v>74</v>
      </c>
      <c r="C91" s="70">
        <f t="shared" si="6"/>
        <v>6540210.7999354862</v>
      </c>
      <c r="D91" s="70">
        <f t="shared" si="7"/>
        <v>23980.77</v>
      </c>
      <c r="E91" s="70">
        <f t="shared" si="8"/>
        <v>12478.539999999997</v>
      </c>
      <c r="F91" s="70">
        <f t="shared" si="11"/>
        <v>36459.31</v>
      </c>
      <c r="G91" s="70">
        <f t="shared" si="9"/>
        <v>6527732.2599354861</v>
      </c>
      <c r="O91" s="94"/>
      <c r="P91" s="80"/>
      <c r="Q91" s="69"/>
      <c r="R91" s="95"/>
      <c r="S91" s="95"/>
      <c r="T91" s="95"/>
      <c r="U91" s="95"/>
    </row>
    <row r="92" spans="1:21" x14ac:dyDescent="0.35">
      <c r="A92" s="94">
        <f t="shared" si="10"/>
        <v>45566</v>
      </c>
      <c r="B92" s="80">
        <v>75</v>
      </c>
      <c r="C92" s="70">
        <f t="shared" si="6"/>
        <v>6527732.2599354861</v>
      </c>
      <c r="D92" s="70">
        <f t="shared" si="7"/>
        <v>23935.02</v>
      </c>
      <c r="E92" s="70">
        <f t="shared" si="8"/>
        <v>12524.289999999997</v>
      </c>
      <c r="F92" s="70">
        <f t="shared" si="11"/>
        <v>36459.31</v>
      </c>
      <c r="G92" s="70">
        <f t="shared" si="9"/>
        <v>6515207.9699354861</v>
      </c>
      <c r="O92" s="94"/>
      <c r="P92" s="80"/>
      <c r="Q92" s="69"/>
      <c r="R92" s="95"/>
      <c r="S92" s="95"/>
      <c r="T92" s="95"/>
      <c r="U92" s="95"/>
    </row>
    <row r="93" spans="1:21" x14ac:dyDescent="0.35">
      <c r="A93" s="94">
        <f t="shared" si="10"/>
        <v>45597</v>
      </c>
      <c r="B93" s="80">
        <v>76</v>
      </c>
      <c r="C93" s="70">
        <f t="shared" si="6"/>
        <v>6515207.9699354861</v>
      </c>
      <c r="D93" s="70">
        <f t="shared" si="7"/>
        <v>23889.1</v>
      </c>
      <c r="E93" s="70">
        <f t="shared" si="8"/>
        <v>12570.21</v>
      </c>
      <c r="F93" s="70">
        <f t="shared" si="11"/>
        <v>36459.31</v>
      </c>
      <c r="G93" s="70">
        <f t="shared" si="9"/>
        <v>6502637.7599354861</v>
      </c>
      <c r="O93" s="94"/>
      <c r="P93" s="80"/>
      <c r="Q93" s="69"/>
      <c r="R93" s="95"/>
      <c r="S93" s="95"/>
      <c r="T93" s="95"/>
      <c r="U93" s="95"/>
    </row>
    <row r="94" spans="1:21" x14ac:dyDescent="0.35">
      <c r="A94" s="94">
        <f t="shared" si="10"/>
        <v>45627</v>
      </c>
      <c r="B94" s="80">
        <v>77</v>
      </c>
      <c r="C94" s="70">
        <f t="shared" si="6"/>
        <v>6502637.7599354861</v>
      </c>
      <c r="D94" s="70">
        <f t="shared" si="7"/>
        <v>23843.01</v>
      </c>
      <c r="E94" s="70">
        <f t="shared" si="8"/>
        <v>12616.3</v>
      </c>
      <c r="F94" s="70">
        <f t="shared" si="11"/>
        <v>36459.31</v>
      </c>
      <c r="G94" s="70">
        <f t="shared" si="9"/>
        <v>6490021.4599354863</v>
      </c>
      <c r="O94" s="94"/>
      <c r="P94" s="80"/>
      <c r="Q94" s="69"/>
      <c r="R94" s="95"/>
      <c r="S94" s="95"/>
      <c r="T94" s="95"/>
      <c r="U94" s="95"/>
    </row>
    <row r="95" spans="1:21" x14ac:dyDescent="0.35">
      <c r="A95" s="94">
        <f t="shared" si="10"/>
        <v>45658</v>
      </c>
      <c r="B95" s="80">
        <v>78</v>
      </c>
      <c r="C95" s="70">
        <f t="shared" si="6"/>
        <v>6490021.4599354863</v>
      </c>
      <c r="D95" s="70">
        <f t="shared" si="7"/>
        <v>23796.75</v>
      </c>
      <c r="E95" s="70">
        <f t="shared" si="8"/>
        <v>12662.559999999998</v>
      </c>
      <c r="F95" s="70">
        <f t="shared" si="11"/>
        <v>36459.31</v>
      </c>
      <c r="G95" s="70">
        <f t="shared" si="9"/>
        <v>6477358.8999354867</v>
      </c>
      <c r="O95" s="94"/>
      <c r="P95" s="80"/>
      <c r="Q95" s="69"/>
      <c r="R95" s="95"/>
      <c r="S95" s="95"/>
      <c r="T95" s="95"/>
      <c r="U95" s="95"/>
    </row>
    <row r="96" spans="1:21" x14ac:dyDescent="0.35">
      <c r="A96" s="94">
        <f t="shared" si="10"/>
        <v>45689</v>
      </c>
      <c r="B96" s="80">
        <v>79</v>
      </c>
      <c r="C96" s="70">
        <f t="shared" si="6"/>
        <v>6477358.8999354867</v>
      </c>
      <c r="D96" s="70">
        <f t="shared" si="7"/>
        <v>23750.32</v>
      </c>
      <c r="E96" s="70">
        <f t="shared" si="8"/>
        <v>12708.989999999998</v>
      </c>
      <c r="F96" s="70">
        <f t="shared" si="11"/>
        <v>36459.31</v>
      </c>
      <c r="G96" s="70">
        <f t="shared" si="9"/>
        <v>6464649.9099354865</v>
      </c>
      <c r="O96" s="94"/>
      <c r="P96" s="80"/>
      <c r="Q96" s="69"/>
      <c r="R96" s="95"/>
      <c r="S96" s="95"/>
      <c r="T96" s="95"/>
      <c r="U96" s="95"/>
    </row>
    <row r="97" spans="1:21" x14ac:dyDescent="0.35">
      <c r="A97" s="94">
        <f t="shared" si="10"/>
        <v>45717</v>
      </c>
      <c r="B97" s="80">
        <v>80</v>
      </c>
      <c r="C97" s="70">
        <f t="shared" si="6"/>
        <v>6464649.9099354865</v>
      </c>
      <c r="D97" s="70">
        <f t="shared" si="7"/>
        <v>23703.72</v>
      </c>
      <c r="E97" s="70">
        <f t="shared" si="8"/>
        <v>12755.589999999997</v>
      </c>
      <c r="F97" s="70">
        <f t="shared" si="11"/>
        <v>36459.31</v>
      </c>
      <c r="G97" s="70">
        <f t="shared" si="9"/>
        <v>6451894.3199354867</v>
      </c>
      <c r="O97" s="94"/>
      <c r="P97" s="80"/>
      <c r="Q97" s="69"/>
      <c r="R97" s="95"/>
      <c r="S97" s="95"/>
      <c r="T97" s="95"/>
      <c r="U97" s="95"/>
    </row>
    <row r="98" spans="1:21" x14ac:dyDescent="0.35">
      <c r="A98" s="94">
        <f t="shared" si="10"/>
        <v>45748</v>
      </c>
      <c r="B98" s="80">
        <v>81</v>
      </c>
      <c r="C98" s="70">
        <f t="shared" si="6"/>
        <v>6451894.3199354867</v>
      </c>
      <c r="D98" s="70">
        <f t="shared" si="7"/>
        <v>23656.95</v>
      </c>
      <c r="E98" s="70">
        <f t="shared" si="8"/>
        <v>12802.359999999997</v>
      </c>
      <c r="F98" s="70">
        <f t="shared" si="11"/>
        <v>36459.31</v>
      </c>
      <c r="G98" s="70">
        <f t="shared" si="9"/>
        <v>6439091.9599354863</v>
      </c>
      <c r="O98" s="94"/>
      <c r="P98" s="80"/>
      <c r="Q98" s="69"/>
      <c r="R98" s="95"/>
      <c r="S98" s="95"/>
      <c r="T98" s="95"/>
      <c r="U98" s="95"/>
    </row>
    <row r="99" spans="1:21" x14ac:dyDescent="0.35">
      <c r="A99" s="94">
        <f t="shared" si="10"/>
        <v>45778</v>
      </c>
      <c r="B99" s="80">
        <v>82</v>
      </c>
      <c r="C99" s="70">
        <f t="shared" si="6"/>
        <v>6439091.9599354863</v>
      </c>
      <c r="D99" s="70">
        <f t="shared" si="7"/>
        <v>23610</v>
      </c>
      <c r="E99" s="70">
        <f t="shared" si="8"/>
        <v>12849.309999999998</v>
      </c>
      <c r="F99" s="70">
        <f t="shared" si="11"/>
        <v>36459.31</v>
      </c>
      <c r="G99" s="70">
        <f t="shared" si="9"/>
        <v>6426242.6499354867</v>
      </c>
      <c r="O99" s="94"/>
      <c r="P99" s="80"/>
      <c r="Q99" s="69"/>
      <c r="R99" s="95"/>
      <c r="S99" s="95"/>
      <c r="T99" s="95"/>
      <c r="U99" s="95"/>
    </row>
    <row r="100" spans="1:21" x14ac:dyDescent="0.35">
      <c r="A100" s="94">
        <f t="shared" si="10"/>
        <v>45809</v>
      </c>
      <c r="B100" s="80">
        <v>83</v>
      </c>
      <c r="C100" s="70">
        <f t="shared" si="6"/>
        <v>6426242.6499354867</v>
      </c>
      <c r="D100" s="70">
        <f t="shared" si="7"/>
        <v>23562.89</v>
      </c>
      <c r="E100" s="70">
        <f t="shared" si="8"/>
        <v>12896.419999999998</v>
      </c>
      <c r="F100" s="70">
        <f t="shared" si="11"/>
        <v>36459.31</v>
      </c>
      <c r="G100" s="70">
        <f t="shared" si="9"/>
        <v>6413346.2299354868</v>
      </c>
      <c r="O100" s="94"/>
      <c r="P100" s="80"/>
      <c r="Q100" s="69"/>
      <c r="R100" s="95"/>
      <c r="S100" s="95"/>
      <c r="T100" s="95"/>
      <c r="U100" s="95"/>
    </row>
    <row r="101" spans="1:21" x14ac:dyDescent="0.35">
      <c r="A101" s="94">
        <f t="shared" si="10"/>
        <v>45839</v>
      </c>
      <c r="B101" s="80">
        <v>84</v>
      </c>
      <c r="C101" s="70">
        <f t="shared" si="6"/>
        <v>6413346.2299354868</v>
      </c>
      <c r="D101" s="70">
        <f t="shared" si="7"/>
        <v>23515.599999999999</v>
      </c>
      <c r="E101" s="70">
        <f t="shared" si="8"/>
        <v>12943.71</v>
      </c>
      <c r="F101" s="70">
        <f t="shared" si="11"/>
        <v>36459.31</v>
      </c>
      <c r="G101" s="70">
        <f t="shared" si="9"/>
        <v>6400402.5199354868</v>
      </c>
      <c r="O101" s="94"/>
      <c r="P101" s="80"/>
      <c r="Q101" s="69"/>
      <c r="R101" s="95"/>
      <c r="S101" s="95"/>
      <c r="T101" s="95"/>
      <c r="U101" s="95"/>
    </row>
    <row r="102" spans="1:21" x14ac:dyDescent="0.35">
      <c r="A102" s="94">
        <f t="shared" si="10"/>
        <v>45870</v>
      </c>
      <c r="B102" s="80">
        <v>85</v>
      </c>
      <c r="C102" s="70">
        <f t="shared" si="6"/>
        <v>6400402.5199354868</v>
      </c>
      <c r="D102" s="70">
        <f t="shared" si="7"/>
        <v>23468.14</v>
      </c>
      <c r="E102" s="70">
        <f t="shared" si="8"/>
        <v>12991.169999999998</v>
      </c>
      <c r="F102" s="70">
        <f t="shared" si="11"/>
        <v>36459.31</v>
      </c>
      <c r="G102" s="70">
        <f t="shared" si="9"/>
        <v>6387411.3499354869</v>
      </c>
      <c r="O102" s="94"/>
      <c r="P102" s="80"/>
      <c r="Q102" s="69"/>
      <c r="R102" s="95"/>
      <c r="S102" s="95"/>
      <c r="T102" s="95"/>
      <c r="U102" s="95"/>
    </row>
    <row r="103" spans="1:21" x14ac:dyDescent="0.35">
      <c r="A103" s="94">
        <f t="shared" si="10"/>
        <v>45901</v>
      </c>
      <c r="B103" s="80">
        <v>86</v>
      </c>
      <c r="C103" s="70">
        <f t="shared" si="6"/>
        <v>6387411.3499354869</v>
      </c>
      <c r="D103" s="70">
        <f t="shared" si="7"/>
        <v>23420.51</v>
      </c>
      <c r="E103" s="70">
        <f t="shared" si="8"/>
        <v>13038.8</v>
      </c>
      <c r="F103" s="70">
        <f t="shared" si="11"/>
        <v>36459.31</v>
      </c>
      <c r="G103" s="70">
        <f t="shared" si="9"/>
        <v>6374372.5499354871</v>
      </c>
      <c r="O103" s="94"/>
      <c r="P103" s="80"/>
      <c r="Q103" s="69"/>
      <c r="R103" s="95"/>
      <c r="S103" s="95"/>
      <c r="T103" s="95"/>
      <c r="U103" s="95"/>
    </row>
    <row r="104" spans="1:21" x14ac:dyDescent="0.35">
      <c r="A104" s="94">
        <f t="shared" si="10"/>
        <v>45931</v>
      </c>
      <c r="B104" s="80">
        <v>87</v>
      </c>
      <c r="C104" s="70">
        <f t="shared" si="6"/>
        <v>6374372.5499354871</v>
      </c>
      <c r="D104" s="70">
        <f t="shared" si="7"/>
        <v>23372.7</v>
      </c>
      <c r="E104" s="70">
        <f t="shared" si="8"/>
        <v>13086.609999999997</v>
      </c>
      <c r="F104" s="70">
        <f t="shared" si="11"/>
        <v>36459.31</v>
      </c>
      <c r="G104" s="70">
        <f t="shared" si="9"/>
        <v>6361285.9399354868</v>
      </c>
      <c r="O104" s="94"/>
      <c r="P104" s="80"/>
      <c r="Q104" s="69"/>
      <c r="R104" s="95"/>
      <c r="S104" s="95"/>
      <c r="T104" s="95"/>
      <c r="U104" s="95"/>
    </row>
    <row r="105" spans="1:21" x14ac:dyDescent="0.35">
      <c r="A105" s="94">
        <f t="shared" si="10"/>
        <v>45962</v>
      </c>
      <c r="B105" s="80">
        <v>88</v>
      </c>
      <c r="C105" s="70">
        <f t="shared" si="6"/>
        <v>6361285.9399354868</v>
      </c>
      <c r="D105" s="70">
        <f t="shared" si="7"/>
        <v>23324.720000000001</v>
      </c>
      <c r="E105" s="70">
        <f t="shared" si="8"/>
        <v>13134.589999999997</v>
      </c>
      <c r="F105" s="70">
        <f t="shared" si="11"/>
        <v>36459.31</v>
      </c>
      <c r="G105" s="70">
        <f t="shared" si="9"/>
        <v>6348151.3499354869</v>
      </c>
      <c r="O105" s="94"/>
      <c r="P105" s="80"/>
      <c r="Q105" s="69"/>
      <c r="R105" s="95"/>
      <c r="S105" s="95"/>
      <c r="T105" s="95"/>
      <c r="U105" s="95"/>
    </row>
    <row r="106" spans="1:21" x14ac:dyDescent="0.35">
      <c r="A106" s="94">
        <f t="shared" si="10"/>
        <v>45992</v>
      </c>
      <c r="B106" s="80">
        <v>89</v>
      </c>
      <c r="C106" s="70">
        <f t="shared" si="6"/>
        <v>6348151.3499354869</v>
      </c>
      <c r="D106" s="70">
        <f t="shared" si="7"/>
        <v>23276.55</v>
      </c>
      <c r="E106" s="70">
        <f t="shared" si="8"/>
        <v>13182.759999999998</v>
      </c>
      <c r="F106" s="70">
        <f t="shared" si="11"/>
        <v>36459.31</v>
      </c>
      <c r="G106" s="70">
        <f t="shared" si="9"/>
        <v>6334968.5899354871</v>
      </c>
      <c r="O106" s="94"/>
      <c r="P106" s="80"/>
      <c r="Q106" s="69"/>
      <c r="R106" s="95"/>
      <c r="S106" s="95"/>
      <c r="T106" s="95"/>
      <c r="U106" s="95"/>
    </row>
    <row r="107" spans="1:21" x14ac:dyDescent="0.35">
      <c r="A107" s="94">
        <f t="shared" si="10"/>
        <v>46023</v>
      </c>
      <c r="B107" s="80">
        <v>90</v>
      </c>
      <c r="C107" s="70">
        <f t="shared" si="6"/>
        <v>6334968.5899354871</v>
      </c>
      <c r="D107" s="70">
        <f t="shared" si="7"/>
        <v>23228.22</v>
      </c>
      <c r="E107" s="70">
        <f t="shared" si="8"/>
        <v>13231.089999999997</v>
      </c>
      <c r="F107" s="70">
        <f t="shared" si="11"/>
        <v>36459.31</v>
      </c>
      <c r="G107" s="70">
        <f t="shared" si="9"/>
        <v>6321737.4999354873</v>
      </c>
      <c r="O107" s="94"/>
      <c r="P107" s="80"/>
      <c r="Q107" s="69"/>
      <c r="R107" s="95"/>
      <c r="S107" s="95"/>
      <c r="T107" s="95"/>
      <c r="U107" s="95"/>
    </row>
    <row r="108" spans="1:21" x14ac:dyDescent="0.35">
      <c r="A108" s="94">
        <f t="shared" si="10"/>
        <v>46054</v>
      </c>
      <c r="B108" s="80">
        <v>91</v>
      </c>
      <c r="C108" s="70">
        <f t="shared" si="6"/>
        <v>6321737.4999354873</v>
      </c>
      <c r="D108" s="70">
        <f t="shared" si="7"/>
        <v>23179.7</v>
      </c>
      <c r="E108" s="70">
        <f t="shared" si="8"/>
        <v>13279.609999999997</v>
      </c>
      <c r="F108" s="70">
        <f t="shared" si="11"/>
        <v>36459.31</v>
      </c>
      <c r="G108" s="70">
        <f t="shared" si="9"/>
        <v>6308457.8899354869</v>
      </c>
      <c r="O108" s="94"/>
      <c r="P108" s="80"/>
      <c r="Q108" s="69"/>
      <c r="R108" s="95"/>
      <c r="S108" s="95"/>
      <c r="T108" s="95"/>
      <c r="U108" s="95"/>
    </row>
    <row r="109" spans="1:21" x14ac:dyDescent="0.35">
      <c r="A109" s="94">
        <f t="shared" si="10"/>
        <v>46082</v>
      </c>
      <c r="B109" s="80">
        <v>92</v>
      </c>
      <c r="C109" s="70">
        <f t="shared" si="6"/>
        <v>6308457.8899354869</v>
      </c>
      <c r="D109" s="70">
        <f t="shared" si="7"/>
        <v>23131.01</v>
      </c>
      <c r="E109" s="70">
        <f t="shared" si="8"/>
        <v>13328.3</v>
      </c>
      <c r="F109" s="70">
        <f t="shared" si="11"/>
        <v>36459.31</v>
      </c>
      <c r="G109" s="70">
        <f t="shared" si="9"/>
        <v>6295129.5899354871</v>
      </c>
      <c r="O109" s="94"/>
      <c r="P109" s="80"/>
      <c r="Q109" s="69"/>
      <c r="R109" s="95"/>
      <c r="S109" s="95"/>
      <c r="T109" s="95"/>
      <c r="U109" s="95"/>
    </row>
    <row r="110" spans="1:21" x14ac:dyDescent="0.35">
      <c r="A110" s="94">
        <f t="shared" si="10"/>
        <v>46113</v>
      </c>
      <c r="B110" s="80">
        <v>93</v>
      </c>
      <c r="C110" s="70">
        <f t="shared" si="6"/>
        <v>6295129.5899354871</v>
      </c>
      <c r="D110" s="70">
        <f t="shared" si="7"/>
        <v>23082.14</v>
      </c>
      <c r="E110" s="70">
        <f t="shared" si="8"/>
        <v>13377.169999999998</v>
      </c>
      <c r="F110" s="70">
        <f t="shared" si="11"/>
        <v>36459.31</v>
      </c>
      <c r="G110" s="70">
        <f t="shared" si="9"/>
        <v>6281752.4199354872</v>
      </c>
      <c r="O110" s="94"/>
      <c r="P110" s="80"/>
      <c r="Q110" s="69"/>
      <c r="R110" s="95"/>
      <c r="S110" s="95"/>
      <c r="T110" s="95"/>
      <c r="U110" s="95"/>
    </row>
    <row r="111" spans="1:21" x14ac:dyDescent="0.35">
      <c r="A111" s="94">
        <f t="shared" si="10"/>
        <v>46143</v>
      </c>
      <c r="B111" s="80">
        <v>94</v>
      </c>
      <c r="C111" s="70">
        <f t="shared" si="6"/>
        <v>6281752.4199354872</v>
      </c>
      <c r="D111" s="70">
        <f t="shared" si="7"/>
        <v>23033.09</v>
      </c>
      <c r="E111" s="70">
        <f t="shared" si="8"/>
        <v>13426.219999999998</v>
      </c>
      <c r="F111" s="70">
        <f t="shared" si="11"/>
        <v>36459.31</v>
      </c>
      <c r="G111" s="70">
        <f t="shared" si="9"/>
        <v>6268326.1999354875</v>
      </c>
      <c r="O111" s="94"/>
      <c r="P111" s="80"/>
      <c r="Q111" s="69"/>
      <c r="R111" s="95"/>
      <c r="S111" s="95"/>
      <c r="T111" s="95"/>
      <c r="U111" s="95"/>
    </row>
    <row r="112" spans="1:21" x14ac:dyDescent="0.35">
      <c r="A112" s="94">
        <f t="shared" si="10"/>
        <v>46174</v>
      </c>
      <c r="B112" s="80">
        <v>95</v>
      </c>
      <c r="C112" s="70">
        <f t="shared" si="6"/>
        <v>6268326.1999354875</v>
      </c>
      <c r="D112" s="70">
        <f t="shared" si="7"/>
        <v>22983.86</v>
      </c>
      <c r="E112" s="70">
        <f t="shared" si="8"/>
        <v>13475.449999999997</v>
      </c>
      <c r="F112" s="70">
        <f t="shared" si="11"/>
        <v>36459.31</v>
      </c>
      <c r="G112" s="70">
        <f t="shared" si="9"/>
        <v>6254850.7499354873</v>
      </c>
      <c r="O112" s="94"/>
      <c r="P112" s="80"/>
      <c r="Q112" s="69"/>
      <c r="R112" s="95"/>
      <c r="S112" s="95"/>
      <c r="T112" s="95"/>
      <c r="U112" s="95"/>
    </row>
    <row r="113" spans="1:21" x14ac:dyDescent="0.35">
      <c r="A113" s="94">
        <f t="shared" si="10"/>
        <v>46204</v>
      </c>
      <c r="B113" s="80">
        <v>96</v>
      </c>
      <c r="C113" s="70">
        <f t="shared" si="6"/>
        <v>6254850.7499354873</v>
      </c>
      <c r="D113" s="70">
        <f t="shared" si="7"/>
        <v>22934.45</v>
      </c>
      <c r="E113" s="70">
        <f t="shared" si="8"/>
        <v>13524.859999999997</v>
      </c>
      <c r="F113" s="70">
        <f t="shared" si="11"/>
        <v>36459.31</v>
      </c>
      <c r="G113" s="70">
        <f t="shared" si="9"/>
        <v>6241325.8899354869</v>
      </c>
      <c r="O113" s="94"/>
      <c r="P113" s="80"/>
      <c r="Q113" s="69"/>
      <c r="R113" s="95"/>
      <c r="S113" s="95"/>
      <c r="T113" s="95"/>
      <c r="U113" s="95"/>
    </row>
    <row r="114" spans="1:21" x14ac:dyDescent="0.35">
      <c r="A114" s="94">
        <f t="shared" si="10"/>
        <v>46235</v>
      </c>
      <c r="B114" s="80">
        <v>97</v>
      </c>
      <c r="C114" s="70">
        <f t="shared" si="6"/>
        <v>6241325.8899354869</v>
      </c>
      <c r="D114" s="70">
        <f t="shared" si="7"/>
        <v>22884.86</v>
      </c>
      <c r="E114" s="70">
        <f t="shared" si="8"/>
        <v>13574.449999999997</v>
      </c>
      <c r="F114" s="70">
        <f t="shared" si="11"/>
        <v>36459.31</v>
      </c>
      <c r="G114" s="70">
        <f t="shared" si="9"/>
        <v>6227751.4399354868</v>
      </c>
      <c r="O114" s="94"/>
      <c r="P114" s="80"/>
      <c r="Q114" s="69"/>
      <c r="R114" s="95"/>
      <c r="S114" s="95"/>
      <c r="T114" s="95"/>
      <c r="U114" s="95"/>
    </row>
    <row r="115" spans="1:21" x14ac:dyDescent="0.35">
      <c r="A115" s="94">
        <f t="shared" si="10"/>
        <v>46266</v>
      </c>
      <c r="B115" s="80">
        <v>98</v>
      </c>
      <c r="C115" s="70">
        <f t="shared" si="6"/>
        <v>6227751.4399354868</v>
      </c>
      <c r="D115" s="70">
        <f t="shared" si="7"/>
        <v>22835.09</v>
      </c>
      <c r="E115" s="70">
        <f t="shared" si="8"/>
        <v>13624.219999999998</v>
      </c>
      <c r="F115" s="70">
        <f t="shared" si="11"/>
        <v>36459.31</v>
      </c>
      <c r="G115" s="70">
        <f t="shared" si="9"/>
        <v>6214127.219935487</v>
      </c>
      <c r="O115" s="94"/>
      <c r="P115" s="80"/>
      <c r="Q115" s="69"/>
      <c r="R115" s="95"/>
      <c r="S115" s="95"/>
      <c r="T115" s="95"/>
      <c r="U115" s="95"/>
    </row>
    <row r="116" spans="1:21" x14ac:dyDescent="0.35">
      <c r="A116" s="94">
        <f t="shared" si="10"/>
        <v>46296</v>
      </c>
      <c r="B116" s="80">
        <v>99</v>
      </c>
      <c r="C116" s="70">
        <f t="shared" si="6"/>
        <v>6214127.219935487</v>
      </c>
      <c r="D116" s="70">
        <f t="shared" si="7"/>
        <v>22785.13</v>
      </c>
      <c r="E116" s="70">
        <f t="shared" si="8"/>
        <v>13674.179999999997</v>
      </c>
      <c r="F116" s="70">
        <f t="shared" si="11"/>
        <v>36459.31</v>
      </c>
      <c r="G116" s="70">
        <f t="shared" si="9"/>
        <v>6200453.0399354873</v>
      </c>
      <c r="O116" s="94"/>
      <c r="P116" s="80"/>
      <c r="Q116" s="69"/>
      <c r="R116" s="95"/>
      <c r="S116" s="95"/>
      <c r="T116" s="95"/>
      <c r="U116" s="95"/>
    </row>
    <row r="117" spans="1:21" x14ac:dyDescent="0.35">
      <c r="A117" s="94">
        <f t="shared" si="10"/>
        <v>46327</v>
      </c>
      <c r="B117" s="80">
        <v>100</v>
      </c>
      <c r="C117" s="70">
        <f t="shared" si="6"/>
        <v>6200453.0399354873</v>
      </c>
      <c r="D117" s="70">
        <f t="shared" si="7"/>
        <v>22734.99</v>
      </c>
      <c r="E117" s="70">
        <f t="shared" si="8"/>
        <v>13724.319999999996</v>
      </c>
      <c r="F117" s="70">
        <f t="shared" si="11"/>
        <v>36459.31</v>
      </c>
      <c r="G117" s="70">
        <f t="shared" si="9"/>
        <v>6186728.719935487</v>
      </c>
      <c r="O117" s="94"/>
      <c r="P117" s="80"/>
      <c r="Q117" s="69"/>
      <c r="R117" s="95"/>
      <c r="S117" s="95"/>
      <c r="T117" s="95"/>
      <c r="U117" s="95"/>
    </row>
    <row r="118" spans="1:21" x14ac:dyDescent="0.35">
      <c r="A118" s="94">
        <f t="shared" si="10"/>
        <v>46357</v>
      </c>
      <c r="B118" s="80">
        <v>101</v>
      </c>
      <c r="C118" s="70">
        <f t="shared" si="6"/>
        <v>6186728.719935487</v>
      </c>
      <c r="D118" s="70">
        <f t="shared" si="7"/>
        <v>22684.67</v>
      </c>
      <c r="E118" s="70">
        <f t="shared" si="8"/>
        <v>13774.64</v>
      </c>
      <c r="F118" s="70">
        <f t="shared" si="11"/>
        <v>36459.31</v>
      </c>
      <c r="G118" s="70">
        <f t="shared" si="9"/>
        <v>6172954.0799354874</v>
      </c>
      <c r="O118" s="94"/>
      <c r="P118" s="80"/>
      <c r="Q118" s="69"/>
      <c r="R118" s="95"/>
      <c r="S118" s="95"/>
      <c r="T118" s="95"/>
      <c r="U118" s="95"/>
    </row>
    <row r="119" spans="1:21" x14ac:dyDescent="0.35">
      <c r="A119" s="94">
        <f t="shared" si="10"/>
        <v>46388</v>
      </c>
      <c r="B119" s="80">
        <v>102</v>
      </c>
      <c r="C119" s="70">
        <f t="shared" si="6"/>
        <v>6172954.0799354874</v>
      </c>
      <c r="D119" s="70">
        <f t="shared" si="7"/>
        <v>22634.16</v>
      </c>
      <c r="E119" s="70">
        <f t="shared" si="8"/>
        <v>13825.149999999998</v>
      </c>
      <c r="F119" s="70">
        <f t="shared" si="11"/>
        <v>36459.31</v>
      </c>
      <c r="G119" s="70">
        <f t="shared" si="9"/>
        <v>6159128.929935487</v>
      </c>
      <c r="O119" s="94"/>
      <c r="P119" s="80"/>
      <c r="Q119" s="69"/>
      <c r="R119" s="95"/>
      <c r="S119" s="95"/>
      <c r="T119" s="95"/>
      <c r="U119" s="95"/>
    </row>
    <row r="120" spans="1:21" x14ac:dyDescent="0.35">
      <c r="A120" s="94">
        <f t="shared" si="10"/>
        <v>46419</v>
      </c>
      <c r="B120" s="80">
        <v>103</v>
      </c>
      <c r="C120" s="70">
        <f t="shared" si="6"/>
        <v>6159128.929935487</v>
      </c>
      <c r="D120" s="70">
        <f t="shared" si="7"/>
        <v>22583.47</v>
      </c>
      <c r="E120" s="70">
        <f t="shared" si="8"/>
        <v>13875.839999999997</v>
      </c>
      <c r="F120" s="70">
        <f t="shared" si="11"/>
        <v>36459.31</v>
      </c>
      <c r="G120" s="70">
        <f t="shared" si="9"/>
        <v>6145253.0899354871</v>
      </c>
      <c r="O120" s="94"/>
      <c r="P120" s="80"/>
      <c r="Q120" s="69"/>
      <c r="R120" s="95"/>
      <c r="S120" s="95"/>
      <c r="T120" s="95"/>
      <c r="U120" s="95"/>
    </row>
    <row r="121" spans="1:21" x14ac:dyDescent="0.35">
      <c r="A121" s="94">
        <f t="shared" si="10"/>
        <v>46447</v>
      </c>
      <c r="B121" s="80">
        <v>104</v>
      </c>
      <c r="C121" s="70">
        <f t="shared" si="6"/>
        <v>6145253.0899354871</v>
      </c>
      <c r="D121" s="70">
        <f t="shared" si="7"/>
        <v>22532.59</v>
      </c>
      <c r="E121" s="70">
        <f t="shared" si="8"/>
        <v>13926.719999999998</v>
      </c>
      <c r="F121" s="70">
        <f t="shared" si="11"/>
        <v>36459.31</v>
      </c>
      <c r="G121" s="70">
        <f t="shared" si="9"/>
        <v>6131326.3699354874</v>
      </c>
      <c r="O121" s="94"/>
      <c r="P121" s="80"/>
      <c r="Q121" s="69"/>
      <c r="R121" s="95"/>
      <c r="S121" s="95"/>
      <c r="T121" s="95"/>
      <c r="U121" s="95"/>
    </row>
    <row r="122" spans="1:21" x14ac:dyDescent="0.35">
      <c r="A122" s="94">
        <f t="shared" si="10"/>
        <v>46478</v>
      </c>
      <c r="B122" s="80">
        <v>105</v>
      </c>
      <c r="C122" s="70">
        <f t="shared" si="6"/>
        <v>6131326.3699354874</v>
      </c>
      <c r="D122" s="70">
        <f t="shared" si="7"/>
        <v>22481.53</v>
      </c>
      <c r="E122" s="70">
        <f t="shared" si="8"/>
        <v>13977.779999999999</v>
      </c>
      <c r="F122" s="70">
        <f t="shared" si="11"/>
        <v>36459.31</v>
      </c>
      <c r="G122" s="70">
        <f t="shared" si="9"/>
        <v>6117348.5899354871</v>
      </c>
      <c r="O122" s="94"/>
      <c r="P122" s="80"/>
      <c r="Q122" s="69"/>
      <c r="R122" s="95"/>
      <c r="S122" s="95"/>
      <c r="T122" s="95"/>
      <c r="U122" s="95"/>
    </row>
    <row r="123" spans="1:21" x14ac:dyDescent="0.35">
      <c r="A123" s="94">
        <f t="shared" si="10"/>
        <v>46508</v>
      </c>
      <c r="B123" s="80">
        <v>106</v>
      </c>
      <c r="C123" s="70">
        <f t="shared" si="6"/>
        <v>6117348.5899354871</v>
      </c>
      <c r="D123" s="70">
        <f t="shared" si="7"/>
        <v>22430.28</v>
      </c>
      <c r="E123" s="70">
        <f t="shared" si="8"/>
        <v>14029.029999999999</v>
      </c>
      <c r="F123" s="70">
        <f t="shared" si="11"/>
        <v>36459.31</v>
      </c>
      <c r="G123" s="70">
        <f t="shared" si="9"/>
        <v>6103319.5599354869</v>
      </c>
      <c r="O123" s="94"/>
      <c r="P123" s="80"/>
      <c r="Q123" s="69"/>
      <c r="R123" s="95"/>
      <c r="S123" s="95"/>
      <c r="T123" s="95"/>
      <c r="U123" s="95"/>
    </row>
    <row r="124" spans="1:21" x14ac:dyDescent="0.35">
      <c r="A124" s="94">
        <f t="shared" si="10"/>
        <v>46539</v>
      </c>
      <c r="B124" s="80">
        <v>107</v>
      </c>
      <c r="C124" s="70">
        <f t="shared" si="6"/>
        <v>6103319.5599354869</v>
      </c>
      <c r="D124" s="70">
        <f t="shared" si="7"/>
        <v>22378.84</v>
      </c>
      <c r="E124" s="70">
        <f t="shared" si="8"/>
        <v>14080.469999999998</v>
      </c>
      <c r="F124" s="70">
        <f t="shared" si="11"/>
        <v>36459.31</v>
      </c>
      <c r="G124" s="70">
        <f t="shared" si="9"/>
        <v>6089239.0899354871</v>
      </c>
      <c r="O124" s="94"/>
      <c r="P124" s="80"/>
      <c r="Q124" s="69"/>
      <c r="R124" s="95"/>
      <c r="S124" s="95"/>
      <c r="T124" s="95"/>
      <c r="U124" s="95"/>
    </row>
    <row r="125" spans="1:21" x14ac:dyDescent="0.35">
      <c r="A125" s="94">
        <f t="shared" si="10"/>
        <v>46569</v>
      </c>
      <c r="B125" s="80">
        <v>108</v>
      </c>
      <c r="C125" s="70">
        <f t="shared" si="6"/>
        <v>6089239.0899354871</v>
      </c>
      <c r="D125" s="70">
        <f t="shared" si="7"/>
        <v>22327.21</v>
      </c>
      <c r="E125" s="70">
        <f t="shared" si="8"/>
        <v>14132.099999999999</v>
      </c>
      <c r="F125" s="70">
        <f t="shared" si="11"/>
        <v>36459.31</v>
      </c>
      <c r="G125" s="70">
        <f t="shared" si="9"/>
        <v>6075106.9899354875</v>
      </c>
      <c r="O125" s="94"/>
      <c r="P125" s="80"/>
      <c r="Q125" s="69"/>
      <c r="R125" s="95"/>
      <c r="S125" s="95"/>
      <c r="T125" s="95"/>
      <c r="U125" s="95"/>
    </row>
    <row r="126" spans="1:21" x14ac:dyDescent="0.35">
      <c r="A126" s="94">
        <f t="shared" si="10"/>
        <v>46600</v>
      </c>
      <c r="B126" s="80">
        <v>109</v>
      </c>
      <c r="C126" s="70">
        <f t="shared" si="6"/>
        <v>6075106.9899354875</v>
      </c>
      <c r="D126" s="70">
        <f t="shared" si="7"/>
        <v>22275.39</v>
      </c>
      <c r="E126" s="70">
        <f t="shared" si="8"/>
        <v>14183.919999999998</v>
      </c>
      <c r="F126" s="70">
        <f t="shared" si="11"/>
        <v>36459.31</v>
      </c>
      <c r="G126" s="70">
        <f t="shared" si="9"/>
        <v>6060923.0699354876</v>
      </c>
      <c r="O126" s="94"/>
      <c r="P126" s="80"/>
      <c r="Q126" s="69"/>
      <c r="R126" s="95"/>
      <c r="S126" s="95"/>
      <c r="T126" s="95"/>
      <c r="U126" s="95"/>
    </row>
    <row r="127" spans="1:21" x14ac:dyDescent="0.35">
      <c r="A127" s="94">
        <f t="shared" si="10"/>
        <v>46631</v>
      </c>
      <c r="B127" s="80">
        <v>110</v>
      </c>
      <c r="C127" s="70">
        <f t="shared" si="6"/>
        <v>6060923.0699354876</v>
      </c>
      <c r="D127" s="70">
        <f t="shared" si="7"/>
        <v>22223.38</v>
      </c>
      <c r="E127" s="70">
        <f t="shared" si="8"/>
        <v>14235.929999999997</v>
      </c>
      <c r="F127" s="70">
        <f t="shared" si="11"/>
        <v>36459.31</v>
      </c>
      <c r="G127" s="70">
        <f t="shared" si="9"/>
        <v>6046687.1399354879</v>
      </c>
      <c r="O127" s="94"/>
      <c r="P127" s="80"/>
      <c r="Q127" s="69"/>
      <c r="R127" s="95"/>
      <c r="S127" s="95"/>
      <c r="T127" s="95"/>
      <c r="U127" s="95"/>
    </row>
    <row r="128" spans="1:21" x14ac:dyDescent="0.35">
      <c r="A128" s="94">
        <f t="shared" si="10"/>
        <v>46661</v>
      </c>
      <c r="B128" s="80">
        <v>111</v>
      </c>
      <c r="C128" s="70">
        <f t="shared" si="6"/>
        <v>6046687.1399354879</v>
      </c>
      <c r="D128" s="70">
        <f t="shared" si="7"/>
        <v>22171.19</v>
      </c>
      <c r="E128" s="70">
        <f t="shared" si="8"/>
        <v>14288.119999999999</v>
      </c>
      <c r="F128" s="70">
        <f t="shared" si="11"/>
        <v>36459.31</v>
      </c>
      <c r="G128" s="70">
        <f t="shared" si="9"/>
        <v>6032399.0199354878</v>
      </c>
      <c r="O128" s="94"/>
      <c r="P128" s="80"/>
      <c r="Q128" s="69"/>
      <c r="R128" s="95"/>
      <c r="S128" s="95"/>
      <c r="T128" s="95"/>
      <c r="U128" s="95"/>
    </row>
    <row r="129" spans="1:21" x14ac:dyDescent="0.35">
      <c r="A129" s="94">
        <f t="shared" si="10"/>
        <v>46692</v>
      </c>
      <c r="B129" s="80">
        <v>112</v>
      </c>
      <c r="C129" s="70">
        <f t="shared" si="6"/>
        <v>6032399.0199354878</v>
      </c>
      <c r="D129" s="70">
        <f t="shared" si="7"/>
        <v>22118.799999999999</v>
      </c>
      <c r="E129" s="70">
        <f t="shared" si="8"/>
        <v>14340.509999999998</v>
      </c>
      <c r="F129" s="70">
        <f t="shared" si="11"/>
        <v>36459.31</v>
      </c>
      <c r="G129" s="70">
        <f t="shared" si="9"/>
        <v>6018058.509935488</v>
      </c>
      <c r="O129" s="94"/>
      <c r="P129" s="80"/>
      <c r="Q129" s="69"/>
      <c r="R129" s="95"/>
      <c r="S129" s="95"/>
      <c r="T129" s="95"/>
      <c r="U129" s="95"/>
    </row>
    <row r="130" spans="1:21" x14ac:dyDescent="0.35">
      <c r="A130" s="94">
        <f t="shared" si="10"/>
        <v>46722</v>
      </c>
      <c r="B130" s="80">
        <v>113</v>
      </c>
      <c r="C130" s="70">
        <f t="shared" si="6"/>
        <v>6018058.509935488</v>
      </c>
      <c r="D130" s="70">
        <f t="shared" si="7"/>
        <v>22066.21</v>
      </c>
      <c r="E130" s="70">
        <f t="shared" si="8"/>
        <v>14393.099999999999</v>
      </c>
      <c r="F130" s="70">
        <f t="shared" si="11"/>
        <v>36459.31</v>
      </c>
      <c r="G130" s="70">
        <f t="shared" si="9"/>
        <v>6003665.4099354884</v>
      </c>
      <c r="O130" s="94"/>
      <c r="P130" s="80"/>
      <c r="Q130" s="69"/>
      <c r="R130" s="95"/>
      <c r="S130" s="95"/>
      <c r="T130" s="95"/>
      <c r="U130" s="95"/>
    </row>
    <row r="131" spans="1:21" x14ac:dyDescent="0.35">
      <c r="A131" s="94">
        <f t="shared" si="10"/>
        <v>46753</v>
      </c>
      <c r="B131" s="80">
        <v>114</v>
      </c>
      <c r="C131" s="70">
        <f t="shared" si="6"/>
        <v>6003665.4099354884</v>
      </c>
      <c r="D131" s="70">
        <f t="shared" si="7"/>
        <v>22013.439999999999</v>
      </c>
      <c r="E131" s="70">
        <f t="shared" si="8"/>
        <v>14445.869999999999</v>
      </c>
      <c r="F131" s="70">
        <f t="shared" si="11"/>
        <v>36459.31</v>
      </c>
      <c r="G131" s="70">
        <f t="shared" si="9"/>
        <v>5989219.5399354883</v>
      </c>
      <c r="O131" s="94"/>
      <c r="P131" s="80"/>
      <c r="Q131" s="69"/>
      <c r="R131" s="95"/>
      <c r="S131" s="95"/>
      <c r="T131" s="95"/>
      <c r="U131" s="95"/>
    </row>
    <row r="132" spans="1:21" x14ac:dyDescent="0.35">
      <c r="A132" s="94">
        <f t="shared" si="10"/>
        <v>46784</v>
      </c>
      <c r="B132" s="80">
        <v>115</v>
      </c>
      <c r="C132" s="70">
        <f t="shared" si="6"/>
        <v>5989219.5399354883</v>
      </c>
      <c r="D132" s="70">
        <f t="shared" si="7"/>
        <v>21960.47</v>
      </c>
      <c r="E132" s="70">
        <f t="shared" si="8"/>
        <v>14498.839999999997</v>
      </c>
      <c r="F132" s="70">
        <f t="shared" si="11"/>
        <v>36459.31</v>
      </c>
      <c r="G132" s="70">
        <f t="shared" si="9"/>
        <v>5974720.6999354884</v>
      </c>
      <c r="O132" s="94"/>
      <c r="P132" s="80"/>
      <c r="Q132" s="69"/>
      <c r="R132" s="95"/>
      <c r="S132" s="95"/>
      <c r="T132" s="95"/>
      <c r="U132" s="95"/>
    </row>
    <row r="133" spans="1:21" x14ac:dyDescent="0.35">
      <c r="A133" s="94">
        <f t="shared" si="10"/>
        <v>46813</v>
      </c>
      <c r="B133" s="80">
        <v>116</v>
      </c>
      <c r="C133" s="70">
        <f t="shared" si="6"/>
        <v>5974720.6999354884</v>
      </c>
      <c r="D133" s="70">
        <f t="shared" si="7"/>
        <v>21907.31</v>
      </c>
      <c r="E133" s="70">
        <f t="shared" si="8"/>
        <v>14551.999999999996</v>
      </c>
      <c r="F133" s="70">
        <f t="shared" si="11"/>
        <v>36459.31</v>
      </c>
      <c r="G133" s="70">
        <f t="shared" si="9"/>
        <v>5960168.6999354884</v>
      </c>
      <c r="O133" s="94"/>
      <c r="P133" s="80"/>
      <c r="Q133" s="69"/>
      <c r="R133" s="95"/>
      <c r="S133" s="95"/>
      <c r="T133" s="95"/>
      <c r="U133" s="95"/>
    </row>
    <row r="134" spans="1:21" x14ac:dyDescent="0.35">
      <c r="A134" s="94">
        <f t="shared" si="10"/>
        <v>46844</v>
      </c>
      <c r="B134" s="80">
        <v>117</v>
      </c>
      <c r="C134" s="70">
        <f t="shared" si="6"/>
        <v>5960168.6999354884</v>
      </c>
      <c r="D134" s="70">
        <f t="shared" si="7"/>
        <v>21853.95</v>
      </c>
      <c r="E134" s="70">
        <f t="shared" si="8"/>
        <v>14605.359999999997</v>
      </c>
      <c r="F134" s="70">
        <f t="shared" si="11"/>
        <v>36459.31</v>
      </c>
      <c r="G134" s="70">
        <f t="shared" si="9"/>
        <v>5945563.3399354881</v>
      </c>
      <c r="O134" s="94"/>
      <c r="P134" s="80"/>
      <c r="Q134" s="69"/>
      <c r="R134" s="95"/>
      <c r="S134" s="95"/>
      <c r="T134" s="95"/>
      <c r="U134" s="95"/>
    </row>
    <row r="135" spans="1:21" x14ac:dyDescent="0.35">
      <c r="A135" s="94">
        <f t="shared" si="10"/>
        <v>46874</v>
      </c>
      <c r="B135" s="80">
        <v>118</v>
      </c>
      <c r="C135" s="70">
        <f t="shared" si="6"/>
        <v>5945563.3399354881</v>
      </c>
      <c r="D135" s="70">
        <f t="shared" si="7"/>
        <v>21800.400000000001</v>
      </c>
      <c r="E135" s="70">
        <f t="shared" si="8"/>
        <v>14658.909999999996</v>
      </c>
      <c r="F135" s="70">
        <f t="shared" si="11"/>
        <v>36459.31</v>
      </c>
      <c r="G135" s="70">
        <f t="shared" si="9"/>
        <v>5930904.4299354879</v>
      </c>
      <c r="O135" s="94"/>
      <c r="P135" s="80"/>
      <c r="Q135" s="69"/>
      <c r="R135" s="95"/>
      <c r="S135" s="95"/>
      <c r="T135" s="95"/>
      <c r="U135" s="95"/>
    </row>
    <row r="136" spans="1:21" x14ac:dyDescent="0.35">
      <c r="A136" s="94">
        <f t="shared" si="10"/>
        <v>46905</v>
      </c>
      <c r="B136" s="80">
        <v>119</v>
      </c>
      <c r="C136" s="70">
        <f t="shared" si="6"/>
        <v>5930904.4299354879</v>
      </c>
      <c r="D136" s="70">
        <f t="shared" si="7"/>
        <v>21746.65</v>
      </c>
      <c r="E136" s="70">
        <f t="shared" si="8"/>
        <v>14712.659999999996</v>
      </c>
      <c r="F136" s="70">
        <f t="shared" si="11"/>
        <v>36459.31</v>
      </c>
      <c r="G136" s="70">
        <f t="shared" si="9"/>
        <v>5916191.7699354878</v>
      </c>
      <c r="O136" s="94"/>
      <c r="P136" s="80"/>
      <c r="Q136" s="69"/>
      <c r="R136" s="95"/>
      <c r="S136" s="95"/>
      <c r="T136" s="95"/>
      <c r="U136" s="95"/>
    </row>
    <row r="137" spans="1:21" x14ac:dyDescent="0.35">
      <c r="A137" s="94">
        <f t="shared" si="10"/>
        <v>46935</v>
      </c>
      <c r="B137" s="80">
        <v>120</v>
      </c>
      <c r="C137" s="70">
        <f t="shared" si="6"/>
        <v>5916191.7699354878</v>
      </c>
      <c r="D137" s="70">
        <f t="shared" si="7"/>
        <v>21692.7</v>
      </c>
      <c r="E137" s="70">
        <f t="shared" si="8"/>
        <v>14766.609999999997</v>
      </c>
      <c r="F137" s="70">
        <f t="shared" si="11"/>
        <v>36459.31</v>
      </c>
      <c r="G137" s="70">
        <f t="shared" si="9"/>
        <v>5901425.1599354874</v>
      </c>
      <c r="O137" s="94"/>
      <c r="P137" s="80"/>
      <c r="Q137" s="69"/>
      <c r="R137" s="95"/>
      <c r="S137" s="95"/>
      <c r="T137" s="95"/>
      <c r="U137" s="95"/>
    </row>
    <row r="138" spans="1:21" x14ac:dyDescent="0.35">
      <c r="A138" s="94">
        <f t="shared" si="10"/>
        <v>46966</v>
      </c>
      <c r="B138" s="80">
        <v>121</v>
      </c>
      <c r="C138" s="70">
        <f t="shared" si="6"/>
        <v>5901425.1599354874</v>
      </c>
      <c r="D138" s="70">
        <f t="shared" si="7"/>
        <v>21638.560000000001</v>
      </c>
      <c r="E138" s="70">
        <f t="shared" si="8"/>
        <v>14820.749999999996</v>
      </c>
      <c r="F138" s="70">
        <f t="shared" si="11"/>
        <v>36459.31</v>
      </c>
      <c r="G138" s="70">
        <f t="shared" si="9"/>
        <v>5886604.4099354874</v>
      </c>
      <c r="O138" s="94"/>
      <c r="P138" s="80"/>
      <c r="Q138" s="69"/>
      <c r="R138" s="95"/>
      <c r="S138" s="95"/>
      <c r="T138" s="95"/>
      <c r="U138" s="95"/>
    </row>
    <row r="139" spans="1:21" x14ac:dyDescent="0.35">
      <c r="A139" s="94">
        <f t="shared" si="10"/>
        <v>46997</v>
      </c>
      <c r="B139" s="80">
        <v>122</v>
      </c>
      <c r="C139" s="70">
        <f t="shared" si="6"/>
        <v>5886604.4099354874</v>
      </c>
      <c r="D139" s="70">
        <f t="shared" si="7"/>
        <v>21584.22</v>
      </c>
      <c r="E139" s="70">
        <f t="shared" si="8"/>
        <v>14875.089999999997</v>
      </c>
      <c r="F139" s="70">
        <f t="shared" si="11"/>
        <v>36459.31</v>
      </c>
      <c r="G139" s="70">
        <f t="shared" si="9"/>
        <v>5871729.3199354876</v>
      </c>
      <c r="O139" s="94"/>
      <c r="P139" s="80"/>
      <c r="Q139" s="69"/>
      <c r="R139" s="95"/>
      <c r="S139" s="95"/>
      <c r="T139" s="95"/>
      <c r="U139" s="95"/>
    </row>
    <row r="140" spans="1:21" x14ac:dyDescent="0.35">
      <c r="A140" s="94">
        <f t="shared" si="10"/>
        <v>47027</v>
      </c>
      <c r="B140" s="80">
        <v>123</v>
      </c>
      <c r="C140" s="70">
        <f t="shared" si="6"/>
        <v>5871729.3199354876</v>
      </c>
      <c r="D140" s="70">
        <f t="shared" si="7"/>
        <v>21529.67</v>
      </c>
      <c r="E140" s="70">
        <f t="shared" si="8"/>
        <v>14929.64</v>
      </c>
      <c r="F140" s="70">
        <f t="shared" si="11"/>
        <v>36459.31</v>
      </c>
      <c r="G140" s="70">
        <f t="shared" si="9"/>
        <v>5856799.6799354879</v>
      </c>
      <c r="O140" s="94"/>
      <c r="P140" s="80"/>
      <c r="Q140" s="69"/>
      <c r="R140" s="95"/>
      <c r="S140" s="95"/>
      <c r="T140" s="95"/>
      <c r="U140" s="95"/>
    </row>
    <row r="141" spans="1:21" x14ac:dyDescent="0.35">
      <c r="A141" s="94">
        <f t="shared" si="10"/>
        <v>47058</v>
      </c>
      <c r="B141" s="80">
        <v>124</v>
      </c>
      <c r="C141" s="70">
        <f t="shared" si="6"/>
        <v>5856799.6799354879</v>
      </c>
      <c r="D141" s="70">
        <f t="shared" si="7"/>
        <v>21474.93</v>
      </c>
      <c r="E141" s="70">
        <f t="shared" si="8"/>
        <v>14984.379999999997</v>
      </c>
      <c r="F141" s="70">
        <f t="shared" si="11"/>
        <v>36459.31</v>
      </c>
      <c r="G141" s="70">
        <f t="shared" si="9"/>
        <v>5841815.299935488</v>
      </c>
      <c r="O141" s="94"/>
      <c r="P141" s="80"/>
      <c r="Q141" s="69"/>
      <c r="R141" s="95"/>
      <c r="S141" s="95"/>
      <c r="T141" s="95"/>
      <c r="U141" s="95"/>
    </row>
    <row r="142" spans="1:21" x14ac:dyDescent="0.35">
      <c r="A142" s="94">
        <f t="shared" si="10"/>
        <v>47088</v>
      </c>
      <c r="B142" s="80">
        <v>125</v>
      </c>
      <c r="C142" s="70">
        <f t="shared" si="6"/>
        <v>5841815.299935488</v>
      </c>
      <c r="D142" s="70">
        <f t="shared" si="7"/>
        <v>21419.99</v>
      </c>
      <c r="E142" s="70">
        <f t="shared" si="8"/>
        <v>15039.319999999996</v>
      </c>
      <c r="F142" s="70">
        <f t="shared" si="11"/>
        <v>36459.31</v>
      </c>
      <c r="G142" s="70">
        <f t="shared" si="9"/>
        <v>5826775.9799354877</v>
      </c>
      <c r="O142" s="94"/>
      <c r="P142" s="80"/>
      <c r="Q142" s="69"/>
      <c r="R142" s="95"/>
      <c r="S142" s="95"/>
      <c r="T142" s="95"/>
      <c r="U142" s="95"/>
    </row>
    <row r="143" spans="1:21" x14ac:dyDescent="0.35">
      <c r="A143" s="94">
        <f t="shared" si="10"/>
        <v>47119</v>
      </c>
      <c r="B143" s="80">
        <v>126</v>
      </c>
      <c r="C143" s="70">
        <f t="shared" si="6"/>
        <v>5826775.9799354877</v>
      </c>
      <c r="D143" s="70">
        <f t="shared" si="7"/>
        <v>21364.85</v>
      </c>
      <c r="E143" s="70">
        <f t="shared" si="8"/>
        <v>15094.46</v>
      </c>
      <c r="F143" s="70">
        <f t="shared" si="11"/>
        <v>36459.31</v>
      </c>
      <c r="G143" s="70">
        <f t="shared" si="9"/>
        <v>5811681.5199354878</v>
      </c>
      <c r="O143" s="94"/>
      <c r="P143" s="80"/>
      <c r="Q143" s="69"/>
      <c r="R143" s="95"/>
      <c r="S143" s="95"/>
      <c r="T143" s="95"/>
      <c r="U143" s="95"/>
    </row>
    <row r="144" spans="1:21" x14ac:dyDescent="0.35">
      <c r="A144" s="94">
        <f t="shared" si="10"/>
        <v>47150</v>
      </c>
      <c r="B144" s="80">
        <v>127</v>
      </c>
      <c r="C144" s="70">
        <f t="shared" si="6"/>
        <v>5811681.5199354878</v>
      </c>
      <c r="D144" s="70">
        <f t="shared" si="7"/>
        <v>21309.5</v>
      </c>
      <c r="E144" s="70">
        <f t="shared" si="8"/>
        <v>15149.809999999998</v>
      </c>
      <c r="F144" s="70">
        <f t="shared" si="11"/>
        <v>36459.31</v>
      </c>
      <c r="G144" s="70">
        <f t="shared" si="9"/>
        <v>5796531.7099354882</v>
      </c>
      <c r="O144" s="94"/>
      <c r="P144" s="80"/>
      <c r="Q144" s="69"/>
      <c r="R144" s="95"/>
      <c r="S144" s="95"/>
      <c r="T144" s="95"/>
      <c r="U144" s="95"/>
    </row>
    <row r="145" spans="1:21" x14ac:dyDescent="0.35">
      <c r="A145" s="94">
        <f t="shared" si="10"/>
        <v>47178</v>
      </c>
      <c r="B145" s="80">
        <v>128</v>
      </c>
      <c r="C145" s="70">
        <f t="shared" si="6"/>
        <v>5796531.7099354882</v>
      </c>
      <c r="D145" s="70">
        <f t="shared" si="7"/>
        <v>21253.95</v>
      </c>
      <c r="E145" s="70">
        <f t="shared" si="8"/>
        <v>15205.359999999997</v>
      </c>
      <c r="F145" s="70">
        <f t="shared" si="11"/>
        <v>36459.31</v>
      </c>
      <c r="G145" s="70">
        <f t="shared" si="9"/>
        <v>5781326.3499354878</v>
      </c>
      <c r="O145" s="94"/>
      <c r="P145" s="80"/>
      <c r="Q145" s="69"/>
      <c r="R145" s="95"/>
      <c r="S145" s="95"/>
      <c r="T145" s="95"/>
      <c r="U145" s="95"/>
    </row>
    <row r="146" spans="1:21" x14ac:dyDescent="0.35">
      <c r="A146" s="94">
        <f t="shared" si="10"/>
        <v>47209</v>
      </c>
      <c r="B146" s="80">
        <v>129</v>
      </c>
      <c r="C146" s="70">
        <f t="shared" si="6"/>
        <v>5781326.3499354878</v>
      </c>
      <c r="D146" s="70">
        <f t="shared" si="7"/>
        <v>21198.2</v>
      </c>
      <c r="E146" s="70">
        <f t="shared" si="8"/>
        <v>15261.109999999997</v>
      </c>
      <c r="F146" s="70">
        <f t="shared" si="11"/>
        <v>36459.31</v>
      </c>
      <c r="G146" s="70">
        <f t="shared" si="9"/>
        <v>5766065.2399354875</v>
      </c>
      <c r="O146" s="94"/>
      <c r="P146" s="80"/>
      <c r="Q146" s="69"/>
      <c r="R146" s="95"/>
      <c r="S146" s="95"/>
      <c r="T146" s="95"/>
      <c r="U146" s="95"/>
    </row>
    <row r="147" spans="1:21" x14ac:dyDescent="0.35">
      <c r="A147" s="94">
        <f t="shared" si="10"/>
        <v>47239</v>
      </c>
      <c r="B147" s="80">
        <v>130</v>
      </c>
      <c r="C147" s="70">
        <f t="shared" si="6"/>
        <v>5766065.2399354875</v>
      </c>
      <c r="D147" s="70">
        <f t="shared" si="7"/>
        <v>21142.240000000002</v>
      </c>
      <c r="E147" s="70">
        <f t="shared" si="8"/>
        <v>15317.069999999996</v>
      </c>
      <c r="F147" s="70">
        <f t="shared" si="11"/>
        <v>36459.31</v>
      </c>
      <c r="G147" s="70">
        <f t="shared" si="9"/>
        <v>5750748.1699354872</v>
      </c>
      <c r="O147" s="94"/>
      <c r="P147" s="80"/>
      <c r="Q147" s="69"/>
      <c r="R147" s="95"/>
      <c r="S147" s="95"/>
      <c r="T147" s="95"/>
      <c r="U147" s="95"/>
    </row>
    <row r="148" spans="1:21" x14ac:dyDescent="0.35">
      <c r="A148" s="94">
        <f t="shared" si="10"/>
        <v>47270</v>
      </c>
      <c r="B148" s="80">
        <v>131</v>
      </c>
      <c r="C148" s="70">
        <f t="shared" ref="C148:C211" si="12">G147</f>
        <v>5750748.1699354872</v>
      </c>
      <c r="D148" s="70">
        <f t="shared" ref="D148:D211" si="13">ROUND(C148*$E$14/12,2)</f>
        <v>21086.080000000002</v>
      </c>
      <c r="E148" s="70">
        <f t="shared" ref="E148:E211" si="14">F148-D148</f>
        <v>15373.229999999996</v>
      </c>
      <c r="F148" s="70">
        <f t="shared" si="11"/>
        <v>36459.31</v>
      </c>
      <c r="G148" s="70">
        <f t="shared" ref="G148:G211" si="15">C148-E148</f>
        <v>5735374.9399354868</v>
      </c>
      <c r="O148" s="94"/>
      <c r="P148" s="80"/>
      <c r="Q148" s="69"/>
      <c r="R148" s="95"/>
      <c r="S148" s="95"/>
      <c r="T148" s="95"/>
      <c r="U148" s="95"/>
    </row>
    <row r="149" spans="1:21" x14ac:dyDescent="0.35">
      <c r="A149" s="94">
        <f t="shared" ref="A149:A212" si="16">EDATE(A148,1)</f>
        <v>47300</v>
      </c>
      <c r="B149" s="80">
        <v>132</v>
      </c>
      <c r="C149" s="70">
        <f t="shared" si="12"/>
        <v>5735374.9399354868</v>
      </c>
      <c r="D149" s="70">
        <f t="shared" si="13"/>
        <v>21029.71</v>
      </c>
      <c r="E149" s="70">
        <f t="shared" si="14"/>
        <v>15429.599999999999</v>
      </c>
      <c r="F149" s="70">
        <f t="shared" si="11"/>
        <v>36459.31</v>
      </c>
      <c r="G149" s="70">
        <f t="shared" si="15"/>
        <v>5719945.3399354871</v>
      </c>
      <c r="O149" s="94"/>
      <c r="P149" s="80"/>
      <c r="Q149" s="69"/>
      <c r="R149" s="95"/>
      <c r="S149" s="95"/>
      <c r="T149" s="95"/>
      <c r="U149" s="95"/>
    </row>
    <row r="150" spans="1:21" x14ac:dyDescent="0.35">
      <c r="A150" s="94">
        <f t="shared" si="16"/>
        <v>47331</v>
      </c>
      <c r="B150" s="80">
        <v>133</v>
      </c>
      <c r="C150" s="70">
        <f t="shared" si="12"/>
        <v>5719945.3399354871</v>
      </c>
      <c r="D150" s="70">
        <f t="shared" si="13"/>
        <v>20973.13</v>
      </c>
      <c r="E150" s="70">
        <f t="shared" si="14"/>
        <v>15486.179999999997</v>
      </c>
      <c r="F150" s="70">
        <f t="shared" ref="F150:F213" si="17">F149</f>
        <v>36459.31</v>
      </c>
      <c r="G150" s="70">
        <f t="shared" si="15"/>
        <v>5704459.1599354874</v>
      </c>
      <c r="O150" s="94"/>
      <c r="P150" s="80"/>
      <c r="Q150" s="69"/>
      <c r="R150" s="95"/>
      <c r="S150" s="95"/>
      <c r="T150" s="95"/>
      <c r="U150" s="95"/>
    </row>
    <row r="151" spans="1:21" x14ac:dyDescent="0.35">
      <c r="A151" s="94">
        <f t="shared" si="16"/>
        <v>47362</v>
      </c>
      <c r="B151" s="80">
        <v>134</v>
      </c>
      <c r="C151" s="70">
        <f t="shared" si="12"/>
        <v>5704459.1599354874</v>
      </c>
      <c r="D151" s="70">
        <f t="shared" si="13"/>
        <v>20916.349999999999</v>
      </c>
      <c r="E151" s="70">
        <f t="shared" si="14"/>
        <v>15542.96</v>
      </c>
      <c r="F151" s="70">
        <f t="shared" si="17"/>
        <v>36459.31</v>
      </c>
      <c r="G151" s="70">
        <f t="shared" si="15"/>
        <v>5688916.1999354875</v>
      </c>
      <c r="O151" s="94"/>
      <c r="P151" s="80"/>
      <c r="Q151" s="69"/>
      <c r="R151" s="95"/>
      <c r="S151" s="95"/>
      <c r="T151" s="95"/>
      <c r="U151" s="95"/>
    </row>
    <row r="152" spans="1:21" x14ac:dyDescent="0.35">
      <c r="A152" s="94">
        <f t="shared" si="16"/>
        <v>47392</v>
      </c>
      <c r="B152" s="80">
        <v>135</v>
      </c>
      <c r="C152" s="70">
        <f t="shared" si="12"/>
        <v>5688916.1999354875</v>
      </c>
      <c r="D152" s="70">
        <f t="shared" si="13"/>
        <v>20859.36</v>
      </c>
      <c r="E152" s="70">
        <f t="shared" si="14"/>
        <v>15599.949999999997</v>
      </c>
      <c r="F152" s="70">
        <f t="shared" si="17"/>
        <v>36459.31</v>
      </c>
      <c r="G152" s="70">
        <f t="shared" si="15"/>
        <v>5673316.2499354873</v>
      </c>
      <c r="O152" s="94"/>
      <c r="P152" s="80"/>
      <c r="Q152" s="69"/>
      <c r="R152" s="95"/>
      <c r="S152" s="95"/>
      <c r="T152" s="95"/>
      <c r="U152" s="95"/>
    </row>
    <row r="153" spans="1:21" x14ac:dyDescent="0.35">
      <c r="A153" s="94">
        <f t="shared" si="16"/>
        <v>47423</v>
      </c>
      <c r="B153" s="80">
        <v>136</v>
      </c>
      <c r="C153" s="70">
        <f t="shared" si="12"/>
        <v>5673316.2499354873</v>
      </c>
      <c r="D153" s="70">
        <f t="shared" si="13"/>
        <v>20802.16</v>
      </c>
      <c r="E153" s="70">
        <f t="shared" si="14"/>
        <v>15657.149999999998</v>
      </c>
      <c r="F153" s="70">
        <f t="shared" si="17"/>
        <v>36459.31</v>
      </c>
      <c r="G153" s="70">
        <f t="shared" si="15"/>
        <v>5657659.0999354869</v>
      </c>
      <c r="O153" s="94"/>
      <c r="P153" s="80"/>
      <c r="Q153" s="69"/>
      <c r="R153" s="95"/>
      <c r="S153" s="95"/>
      <c r="T153" s="95"/>
      <c r="U153" s="95"/>
    </row>
    <row r="154" spans="1:21" x14ac:dyDescent="0.35">
      <c r="A154" s="94">
        <f t="shared" si="16"/>
        <v>47453</v>
      </c>
      <c r="B154" s="80">
        <v>137</v>
      </c>
      <c r="C154" s="70">
        <f t="shared" si="12"/>
        <v>5657659.0999354869</v>
      </c>
      <c r="D154" s="70">
        <f t="shared" si="13"/>
        <v>20744.75</v>
      </c>
      <c r="E154" s="70">
        <f t="shared" si="14"/>
        <v>15714.559999999998</v>
      </c>
      <c r="F154" s="70">
        <f t="shared" si="17"/>
        <v>36459.31</v>
      </c>
      <c r="G154" s="70">
        <f t="shared" si="15"/>
        <v>5641944.5399354873</v>
      </c>
      <c r="O154" s="94"/>
      <c r="P154" s="80"/>
      <c r="Q154" s="69"/>
      <c r="R154" s="95"/>
      <c r="S154" s="95"/>
      <c r="T154" s="95"/>
      <c r="U154" s="95"/>
    </row>
    <row r="155" spans="1:21" x14ac:dyDescent="0.35">
      <c r="A155" s="94">
        <f t="shared" si="16"/>
        <v>47484</v>
      </c>
      <c r="B155" s="80">
        <v>138</v>
      </c>
      <c r="C155" s="70">
        <f t="shared" si="12"/>
        <v>5641944.5399354873</v>
      </c>
      <c r="D155" s="70">
        <f t="shared" si="13"/>
        <v>20687.13</v>
      </c>
      <c r="E155" s="70">
        <f t="shared" si="14"/>
        <v>15772.179999999997</v>
      </c>
      <c r="F155" s="70">
        <f t="shared" si="17"/>
        <v>36459.31</v>
      </c>
      <c r="G155" s="70">
        <f t="shared" si="15"/>
        <v>5626172.3599354876</v>
      </c>
      <c r="O155" s="94"/>
      <c r="P155" s="80"/>
      <c r="Q155" s="69"/>
      <c r="R155" s="95"/>
      <c r="S155" s="95"/>
      <c r="T155" s="95"/>
      <c r="U155" s="95"/>
    </row>
    <row r="156" spans="1:21" x14ac:dyDescent="0.35">
      <c r="A156" s="94">
        <f t="shared" si="16"/>
        <v>47515</v>
      </c>
      <c r="B156" s="80">
        <v>139</v>
      </c>
      <c r="C156" s="70">
        <f t="shared" si="12"/>
        <v>5626172.3599354876</v>
      </c>
      <c r="D156" s="70">
        <f t="shared" si="13"/>
        <v>20629.3</v>
      </c>
      <c r="E156" s="70">
        <f t="shared" si="14"/>
        <v>15830.009999999998</v>
      </c>
      <c r="F156" s="70">
        <f t="shared" si="17"/>
        <v>36459.31</v>
      </c>
      <c r="G156" s="70">
        <f t="shared" si="15"/>
        <v>5610342.3499354878</v>
      </c>
      <c r="O156" s="94"/>
      <c r="P156" s="80"/>
      <c r="Q156" s="69"/>
      <c r="R156" s="95"/>
      <c r="S156" s="95"/>
      <c r="T156" s="95"/>
      <c r="U156" s="95"/>
    </row>
    <row r="157" spans="1:21" x14ac:dyDescent="0.35">
      <c r="A157" s="94">
        <f t="shared" si="16"/>
        <v>47543</v>
      </c>
      <c r="B157" s="80">
        <v>140</v>
      </c>
      <c r="C157" s="70">
        <f t="shared" si="12"/>
        <v>5610342.3499354878</v>
      </c>
      <c r="D157" s="70">
        <f t="shared" si="13"/>
        <v>20571.259999999998</v>
      </c>
      <c r="E157" s="70">
        <f t="shared" si="14"/>
        <v>15888.05</v>
      </c>
      <c r="F157" s="70">
        <f t="shared" si="17"/>
        <v>36459.31</v>
      </c>
      <c r="G157" s="70">
        <f t="shared" si="15"/>
        <v>5594454.299935488</v>
      </c>
      <c r="O157" s="94"/>
      <c r="P157" s="80"/>
      <c r="Q157" s="69"/>
      <c r="R157" s="95"/>
      <c r="S157" s="95"/>
      <c r="T157" s="95"/>
      <c r="U157" s="95"/>
    </row>
    <row r="158" spans="1:21" x14ac:dyDescent="0.35">
      <c r="A158" s="94">
        <f t="shared" si="16"/>
        <v>47574</v>
      </c>
      <c r="B158" s="80">
        <v>141</v>
      </c>
      <c r="C158" s="70">
        <f t="shared" si="12"/>
        <v>5594454.299935488</v>
      </c>
      <c r="D158" s="70">
        <f t="shared" si="13"/>
        <v>20513</v>
      </c>
      <c r="E158" s="70">
        <f t="shared" si="14"/>
        <v>15946.309999999998</v>
      </c>
      <c r="F158" s="70">
        <f t="shared" si="17"/>
        <v>36459.31</v>
      </c>
      <c r="G158" s="70">
        <f t="shared" si="15"/>
        <v>5578507.9899354884</v>
      </c>
      <c r="O158" s="94"/>
      <c r="P158" s="80"/>
      <c r="Q158" s="69"/>
      <c r="R158" s="95"/>
      <c r="S158" s="95"/>
      <c r="T158" s="95"/>
      <c r="U158" s="95"/>
    </row>
    <row r="159" spans="1:21" x14ac:dyDescent="0.35">
      <c r="A159" s="94">
        <f t="shared" si="16"/>
        <v>47604</v>
      </c>
      <c r="B159" s="80">
        <v>142</v>
      </c>
      <c r="C159" s="70">
        <f t="shared" si="12"/>
        <v>5578507.9899354884</v>
      </c>
      <c r="D159" s="70">
        <f t="shared" si="13"/>
        <v>20454.53</v>
      </c>
      <c r="E159" s="70">
        <f t="shared" si="14"/>
        <v>16004.779999999999</v>
      </c>
      <c r="F159" s="70">
        <f t="shared" si="17"/>
        <v>36459.31</v>
      </c>
      <c r="G159" s="70">
        <f t="shared" si="15"/>
        <v>5562503.2099354882</v>
      </c>
      <c r="O159" s="94"/>
      <c r="P159" s="80"/>
      <c r="Q159" s="69"/>
      <c r="R159" s="95"/>
      <c r="S159" s="95"/>
      <c r="T159" s="95"/>
      <c r="U159" s="95"/>
    </row>
    <row r="160" spans="1:21" x14ac:dyDescent="0.35">
      <c r="A160" s="94">
        <f t="shared" si="16"/>
        <v>47635</v>
      </c>
      <c r="B160" s="80">
        <v>143</v>
      </c>
      <c r="C160" s="70">
        <f t="shared" si="12"/>
        <v>5562503.2099354882</v>
      </c>
      <c r="D160" s="70">
        <f t="shared" si="13"/>
        <v>20395.849999999999</v>
      </c>
      <c r="E160" s="70">
        <f t="shared" si="14"/>
        <v>16063.46</v>
      </c>
      <c r="F160" s="70">
        <f t="shared" si="17"/>
        <v>36459.31</v>
      </c>
      <c r="G160" s="70">
        <f t="shared" si="15"/>
        <v>5546439.7499354882</v>
      </c>
      <c r="O160" s="94"/>
      <c r="P160" s="80"/>
      <c r="Q160" s="69"/>
      <c r="R160" s="95"/>
      <c r="S160" s="95"/>
      <c r="T160" s="95"/>
      <c r="U160" s="95"/>
    </row>
    <row r="161" spans="1:21" x14ac:dyDescent="0.35">
      <c r="A161" s="94">
        <f t="shared" si="16"/>
        <v>47665</v>
      </c>
      <c r="B161" s="80">
        <v>144</v>
      </c>
      <c r="C161" s="70">
        <f t="shared" si="12"/>
        <v>5546439.7499354882</v>
      </c>
      <c r="D161" s="70">
        <f t="shared" si="13"/>
        <v>20336.95</v>
      </c>
      <c r="E161" s="70">
        <f t="shared" si="14"/>
        <v>16122.359999999997</v>
      </c>
      <c r="F161" s="70">
        <f t="shared" si="17"/>
        <v>36459.31</v>
      </c>
      <c r="G161" s="70">
        <f t="shared" si="15"/>
        <v>5530317.3899354879</v>
      </c>
      <c r="O161" s="94"/>
      <c r="P161" s="80"/>
      <c r="Q161" s="69"/>
      <c r="R161" s="95"/>
      <c r="S161" s="95"/>
      <c r="T161" s="95"/>
      <c r="U161" s="95"/>
    </row>
    <row r="162" spans="1:21" x14ac:dyDescent="0.35">
      <c r="A162" s="94">
        <f t="shared" si="16"/>
        <v>47696</v>
      </c>
      <c r="B162" s="80">
        <v>145</v>
      </c>
      <c r="C162" s="70">
        <f t="shared" si="12"/>
        <v>5530317.3899354879</v>
      </c>
      <c r="D162" s="70">
        <f t="shared" si="13"/>
        <v>20277.830000000002</v>
      </c>
      <c r="E162" s="70">
        <f t="shared" si="14"/>
        <v>16181.479999999996</v>
      </c>
      <c r="F162" s="70">
        <f t="shared" si="17"/>
        <v>36459.31</v>
      </c>
      <c r="G162" s="70">
        <f t="shared" si="15"/>
        <v>5514135.9099354874</v>
      </c>
      <c r="O162" s="94"/>
      <c r="P162" s="80"/>
      <c r="Q162" s="69"/>
      <c r="R162" s="95"/>
      <c r="S162" s="95"/>
      <c r="T162" s="95"/>
      <c r="U162" s="95"/>
    </row>
    <row r="163" spans="1:21" x14ac:dyDescent="0.35">
      <c r="A163" s="94">
        <f t="shared" si="16"/>
        <v>47727</v>
      </c>
      <c r="B163" s="80">
        <v>146</v>
      </c>
      <c r="C163" s="70">
        <f t="shared" si="12"/>
        <v>5514135.9099354874</v>
      </c>
      <c r="D163" s="70">
        <f t="shared" si="13"/>
        <v>20218.5</v>
      </c>
      <c r="E163" s="70">
        <f t="shared" si="14"/>
        <v>16240.809999999998</v>
      </c>
      <c r="F163" s="70">
        <f t="shared" si="17"/>
        <v>36459.31</v>
      </c>
      <c r="G163" s="70">
        <f t="shared" si="15"/>
        <v>5497895.0999354878</v>
      </c>
      <c r="O163" s="94"/>
      <c r="P163" s="80"/>
      <c r="Q163" s="69"/>
      <c r="R163" s="95"/>
      <c r="S163" s="95"/>
      <c r="T163" s="95"/>
      <c r="U163" s="95"/>
    </row>
    <row r="164" spans="1:21" x14ac:dyDescent="0.35">
      <c r="A164" s="94">
        <f t="shared" si="16"/>
        <v>47757</v>
      </c>
      <c r="B164" s="80">
        <v>147</v>
      </c>
      <c r="C164" s="70">
        <f t="shared" si="12"/>
        <v>5497895.0999354878</v>
      </c>
      <c r="D164" s="70">
        <f t="shared" si="13"/>
        <v>20158.95</v>
      </c>
      <c r="E164" s="70">
        <f t="shared" si="14"/>
        <v>16300.359999999997</v>
      </c>
      <c r="F164" s="70">
        <f t="shared" si="17"/>
        <v>36459.31</v>
      </c>
      <c r="G164" s="70">
        <f t="shared" si="15"/>
        <v>5481594.7399354875</v>
      </c>
      <c r="O164" s="94"/>
      <c r="P164" s="80"/>
      <c r="Q164" s="69"/>
      <c r="R164" s="95"/>
      <c r="S164" s="95"/>
      <c r="T164" s="95"/>
      <c r="U164" s="95"/>
    </row>
    <row r="165" spans="1:21" x14ac:dyDescent="0.35">
      <c r="A165" s="94">
        <f t="shared" si="16"/>
        <v>47788</v>
      </c>
      <c r="B165" s="80">
        <v>148</v>
      </c>
      <c r="C165" s="70">
        <f t="shared" si="12"/>
        <v>5481594.7399354875</v>
      </c>
      <c r="D165" s="70">
        <f t="shared" si="13"/>
        <v>20099.18</v>
      </c>
      <c r="E165" s="70">
        <f t="shared" si="14"/>
        <v>16360.129999999997</v>
      </c>
      <c r="F165" s="70">
        <f t="shared" si="17"/>
        <v>36459.31</v>
      </c>
      <c r="G165" s="70">
        <f t="shared" si="15"/>
        <v>5465234.6099354876</v>
      </c>
      <c r="O165" s="94"/>
      <c r="P165" s="80"/>
      <c r="Q165" s="69"/>
      <c r="R165" s="95"/>
      <c r="S165" s="95"/>
      <c r="T165" s="95"/>
      <c r="U165" s="95"/>
    </row>
    <row r="166" spans="1:21" x14ac:dyDescent="0.35">
      <c r="A166" s="94">
        <f t="shared" si="16"/>
        <v>47818</v>
      </c>
      <c r="B166" s="80">
        <v>149</v>
      </c>
      <c r="C166" s="70">
        <f t="shared" si="12"/>
        <v>5465234.6099354876</v>
      </c>
      <c r="D166" s="70">
        <f t="shared" si="13"/>
        <v>20039.189999999999</v>
      </c>
      <c r="E166" s="70">
        <f t="shared" si="14"/>
        <v>16420.12</v>
      </c>
      <c r="F166" s="70">
        <f t="shared" si="17"/>
        <v>36459.31</v>
      </c>
      <c r="G166" s="70">
        <f t="shared" si="15"/>
        <v>5448814.4899354875</v>
      </c>
      <c r="O166" s="94"/>
      <c r="P166" s="80"/>
      <c r="Q166" s="69"/>
      <c r="R166" s="95"/>
      <c r="S166" s="95"/>
      <c r="T166" s="95"/>
      <c r="U166" s="95"/>
    </row>
    <row r="167" spans="1:21" x14ac:dyDescent="0.35">
      <c r="A167" s="94">
        <f t="shared" si="16"/>
        <v>47849</v>
      </c>
      <c r="B167" s="80">
        <v>150</v>
      </c>
      <c r="C167" s="70">
        <f t="shared" si="12"/>
        <v>5448814.4899354875</v>
      </c>
      <c r="D167" s="70">
        <f t="shared" si="13"/>
        <v>19978.990000000002</v>
      </c>
      <c r="E167" s="70">
        <f t="shared" si="14"/>
        <v>16480.319999999996</v>
      </c>
      <c r="F167" s="70">
        <f t="shared" si="17"/>
        <v>36459.31</v>
      </c>
      <c r="G167" s="70">
        <f t="shared" si="15"/>
        <v>5432334.1699354872</v>
      </c>
      <c r="O167" s="94"/>
      <c r="P167" s="80"/>
      <c r="Q167" s="69"/>
      <c r="R167" s="95"/>
      <c r="S167" s="95"/>
      <c r="T167" s="95"/>
      <c r="U167" s="95"/>
    </row>
    <row r="168" spans="1:21" x14ac:dyDescent="0.35">
      <c r="A168" s="94">
        <f t="shared" si="16"/>
        <v>47880</v>
      </c>
      <c r="B168" s="80">
        <v>151</v>
      </c>
      <c r="C168" s="70">
        <f t="shared" si="12"/>
        <v>5432334.1699354872</v>
      </c>
      <c r="D168" s="70">
        <f t="shared" si="13"/>
        <v>19918.560000000001</v>
      </c>
      <c r="E168" s="70">
        <f t="shared" si="14"/>
        <v>16540.749999999996</v>
      </c>
      <c r="F168" s="70">
        <f t="shared" si="17"/>
        <v>36459.31</v>
      </c>
      <c r="G168" s="70">
        <f t="shared" si="15"/>
        <v>5415793.4199354872</v>
      </c>
      <c r="O168" s="94"/>
      <c r="P168" s="80"/>
      <c r="Q168" s="69"/>
      <c r="R168" s="95"/>
      <c r="S168" s="95"/>
      <c r="T168" s="95"/>
      <c r="U168" s="95"/>
    </row>
    <row r="169" spans="1:21" x14ac:dyDescent="0.35">
      <c r="A169" s="94">
        <f t="shared" si="16"/>
        <v>47908</v>
      </c>
      <c r="B169" s="80">
        <v>152</v>
      </c>
      <c r="C169" s="70">
        <f t="shared" si="12"/>
        <v>5415793.4199354872</v>
      </c>
      <c r="D169" s="70">
        <f t="shared" si="13"/>
        <v>19857.91</v>
      </c>
      <c r="E169" s="70">
        <f t="shared" si="14"/>
        <v>16601.399999999998</v>
      </c>
      <c r="F169" s="70">
        <f t="shared" si="17"/>
        <v>36459.31</v>
      </c>
      <c r="G169" s="70">
        <f t="shared" si="15"/>
        <v>5399192.0199354868</v>
      </c>
      <c r="O169" s="94"/>
      <c r="P169" s="80"/>
      <c r="Q169" s="69"/>
      <c r="R169" s="95"/>
      <c r="S169" s="95"/>
      <c r="T169" s="95"/>
      <c r="U169" s="95"/>
    </row>
    <row r="170" spans="1:21" x14ac:dyDescent="0.35">
      <c r="A170" s="94">
        <f t="shared" si="16"/>
        <v>47939</v>
      </c>
      <c r="B170" s="80">
        <v>153</v>
      </c>
      <c r="C170" s="70">
        <f t="shared" si="12"/>
        <v>5399192.0199354868</v>
      </c>
      <c r="D170" s="70">
        <f t="shared" si="13"/>
        <v>19797.04</v>
      </c>
      <c r="E170" s="70">
        <f t="shared" si="14"/>
        <v>16662.269999999997</v>
      </c>
      <c r="F170" s="70">
        <f t="shared" si="17"/>
        <v>36459.31</v>
      </c>
      <c r="G170" s="70">
        <f t="shared" si="15"/>
        <v>5382529.7499354873</v>
      </c>
      <c r="O170" s="94"/>
      <c r="P170" s="80"/>
      <c r="Q170" s="69"/>
      <c r="R170" s="95"/>
      <c r="S170" s="95"/>
      <c r="T170" s="95"/>
      <c r="U170" s="95"/>
    </row>
    <row r="171" spans="1:21" x14ac:dyDescent="0.35">
      <c r="A171" s="94">
        <f t="shared" si="16"/>
        <v>47969</v>
      </c>
      <c r="B171" s="80">
        <v>154</v>
      </c>
      <c r="C171" s="70">
        <f t="shared" si="12"/>
        <v>5382529.7499354873</v>
      </c>
      <c r="D171" s="70">
        <f t="shared" si="13"/>
        <v>19735.939999999999</v>
      </c>
      <c r="E171" s="70">
        <f t="shared" si="14"/>
        <v>16723.37</v>
      </c>
      <c r="F171" s="70">
        <f t="shared" si="17"/>
        <v>36459.31</v>
      </c>
      <c r="G171" s="70">
        <f t="shared" si="15"/>
        <v>5365806.3799354872</v>
      </c>
      <c r="O171" s="94"/>
      <c r="P171" s="80"/>
      <c r="Q171" s="69"/>
      <c r="R171" s="95"/>
      <c r="S171" s="95"/>
      <c r="T171" s="95"/>
      <c r="U171" s="95"/>
    </row>
    <row r="172" spans="1:21" x14ac:dyDescent="0.35">
      <c r="A172" s="94">
        <f t="shared" si="16"/>
        <v>48000</v>
      </c>
      <c r="B172" s="80">
        <v>155</v>
      </c>
      <c r="C172" s="70">
        <f t="shared" si="12"/>
        <v>5365806.3799354872</v>
      </c>
      <c r="D172" s="70">
        <f t="shared" si="13"/>
        <v>19674.62</v>
      </c>
      <c r="E172" s="70">
        <f t="shared" si="14"/>
        <v>16784.689999999999</v>
      </c>
      <c r="F172" s="70">
        <f t="shared" si="17"/>
        <v>36459.31</v>
      </c>
      <c r="G172" s="70">
        <f t="shared" si="15"/>
        <v>5349021.6899354868</v>
      </c>
      <c r="O172" s="94"/>
      <c r="P172" s="80"/>
      <c r="Q172" s="69"/>
      <c r="R172" s="95"/>
      <c r="S172" s="95"/>
      <c r="T172" s="95"/>
      <c r="U172" s="95"/>
    </row>
    <row r="173" spans="1:21" x14ac:dyDescent="0.35">
      <c r="A173" s="94">
        <f t="shared" si="16"/>
        <v>48030</v>
      </c>
      <c r="B173" s="80">
        <v>156</v>
      </c>
      <c r="C173" s="70">
        <f t="shared" si="12"/>
        <v>5349021.6899354868</v>
      </c>
      <c r="D173" s="70">
        <f t="shared" si="13"/>
        <v>19613.080000000002</v>
      </c>
      <c r="E173" s="70">
        <f t="shared" si="14"/>
        <v>16846.229999999996</v>
      </c>
      <c r="F173" s="70">
        <f t="shared" si="17"/>
        <v>36459.31</v>
      </c>
      <c r="G173" s="70">
        <f t="shared" si="15"/>
        <v>5332175.4599354863</v>
      </c>
      <c r="O173" s="94"/>
      <c r="P173" s="80"/>
      <c r="Q173" s="69"/>
      <c r="R173" s="95"/>
      <c r="S173" s="95"/>
      <c r="T173" s="95"/>
      <c r="U173" s="95"/>
    </row>
    <row r="174" spans="1:21" x14ac:dyDescent="0.35">
      <c r="A174" s="94">
        <f t="shared" si="16"/>
        <v>48061</v>
      </c>
      <c r="B174" s="80">
        <v>157</v>
      </c>
      <c r="C174" s="70">
        <f t="shared" si="12"/>
        <v>5332175.4599354863</v>
      </c>
      <c r="D174" s="70">
        <f t="shared" si="13"/>
        <v>19551.310000000001</v>
      </c>
      <c r="E174" s="70">
        <f t="shared" si="14"/>
        <v>16907.999999999996</v>
      </c>
      <c r="F174" s="70">
        <f t="shared" si="17"/>
        <v>36459.31</v>
      </c>
      <c r="G174" s="70">
        <f t="shared" si="15"/>
        <v>5315267.4599354863</v>
      </c>
      <c r="O174" s="94"/>
      <c r="P174" s="80"/>
      <c r="Q174" s="69"/>
      <c r="R174" s="95"/>
      <c r="S174" s="95"/>
      <c r="T174" s="95"/>
      <c r="U174" s="95"/>
    </row>
    <row r="175" spans="1:21" x14ac:dyDescent="0.35">
      <c r="A175" s="94">
        <f t="shared" si="16"/>
        <v>48092</v>
      </c>
      <c r="B175" s="80">
        <v>158</v>
      </c>
      <c r="C175" s="70">
        <f t="shared" si="12"/>
        <v>5315267.4599354863</v>
      </c>
      <c r="D175" s="70">
        <f t="shared" si="13"/>
        <v>19489.310000000001</v>
      </c>
      <c r="E175" s="70">
        <f t="shared" si="14"/>
        <v>16969.999999999996</v>
      </c>
      <c r="F175" s="70">
        <f t="shared" si="17"/>
        <v>36459.31</v>
      </c>
      <c r="G175" s="70">
        <f t="shared" si="15"/>
        <v>5298297.4599354863</v>
      </c>
      <c r="O175" s="94"/>
      <c r="P175" s="80"/>
      <c r="Q175" s="69"/>
      <c r="R175" s="95"/>
      <c r="S175" s="95"/>
      <c r="T175" s="95"/>
      <c r="U175" s="95"/>
    </row>
    <row r="176" spans="1:21" x14ac:dyDescent="0.35">
      <c r="A176" s="94">
        <f t="shared" si="16"/>
        <v>48122</v>
      </c>
      <c r="B176" s="80">
        <v>159</v>
      </c>
      <c r="C176" s="70">
        <f t="shared" si="12"/>
        <v>5298297.4599354863</v>
      </c>
      <c r="D176" s="70">
        <f t="shared" si="13"/>
        <v>19427.09</v>
      </c>
      <c r="E176" s="70">
        <f t="shared" si="14"/>
        <v>17032.219999999998</v>
      </c>
      <c r="F176" s="70">
        <f t="shared" si="17"/>
        <v>36459.31</v>
      </c>
      <c r="G176" s="70">
        <f t="shared" si="15"/>
        <v>5281265.2399354866</v>
      </c>
      <c r="O176" s="94"/>
      <c r="P176" s="80"/>
      <c r="Q176" s="69"/>
      <c r="R176" s="95"/>
      <c r="S176" s="95"/>
      <c r="T176" s="95"/>
      <c r="U176" s="95"/>
    </row>
    <row r="177" spans="1:21" x14ac:dyDescent="0.35">
      <c r="A177" s="94">
        <f t="shared" si="16"/>
        <v>48153</v>
      </c>
      <c r="B177" s="80">
        <v>160</v>
      </c>
      <c r="C177" s="70">
        <f t="shared" si="12"/>
        <v>5281265.2399354866</v>
      </c>
      <c r="D177" s="70">
        <f t="shared" si="13"/>
        <v>19364.64</v>
      </c>
      <c r="E177" s="70">
        <f t="shared" si="14"/>
        <v>17094.669999999998</v>
      </c>
      <c r="F177" s="70">
        <f t="shared" si="17"/>
        <v>36459.31</v>
      </c>
      <c r="G177" s="70">
        <f t="shared" si="15"/>
        <v>5264170.5699354867</v>
      </c>
      <c r="O177" s="94"/>
      <c r="P177" s="80"/>
      <c r="Q177" s="69"/>
      <c r="R177" s="95"/>
      <c r="S177" s="95"/>
      <c r="T177" s="95"/>
      <c r="U177" s="95"/>
    </row>
    <row r="178" spans="1:21" x14ac:dyDescent="0.35">
      <c r="A178" s="94">
        <f t="shared" si="16"/>
        <v>48183</v>
      </c>
      <c r="B178" s="80">
        <v>161</v>
      </c>
      <c r="C178" s="70">
        <f t="shared" si="12"/>
        <v>5264170.5699354867</v>
      </c>
      <c r="D178" s="70">
        <f t="shared" si="13"/>
        <v>19301.96</v>
      </c>
      <c r="E178" s="70">
        <f t="shared" si="14"/>
        <v>17157.349999999999</v>
      </c>
      <c r="F178" s="70">
        <f t="shared" si="17"/>
        <v>36459.31</v>
      </c>
      <c r="G178" s="70">
        <f t="shared" si="15"/>
        <v>5247013.219935487</v>
      </c>
      <c r="O178" s="94"/>
      <c r="P178" s="80"/>
      <c r="Q178" s="69"/>
      <c r="R178" s="95"/>
      <c r="S178" s="95"/>
      <c r="T178" s="95"/>
      <c r="U178" s="95"/>
    </row>
    <row r="179" spans="1:21" x14ac:dyDescent="0.35">
      <c r="A179" s="94">
        <f t="shared" si="16"/>
        <v>48214</v>
      </c>
      <c r="B179" s="80">
        <v>162</v>
      </c>
      <c r="C179" s="70">
        <f t="shared" si="12"/>
        <v>5247013.219935487</v>
      </c>
      <c r="D179" s="70">
        <f t="shared" si="13"/>
        <v>19239.05</v>
      </c>
      <c r="E179" s="70">
        <f t="shared" si="14"/>
        <v>17220.259999999998</v>
      </c>
      <c r="F179" s="70">
        <f t="shared" si="17"/>
        <v>36459.31</v>
      </c>
      <c r="G179" s="70">
        <f t="shared" si="15"/>
        <v>5229792.9599354872</v>
      </c>
      <c r="O179" s="94"/>
      <c r="P179" s="80"/>
      <c r="Q179" s="69"/>
      <c r="R179" s="95"/>
      <c r="S179" s="95"/>
      <c r="T179" s="95"/>
      <c r="U179" s="95"/>
    </row>
    <row r="180" spans="1:21" x14ac:dyDescent="0.35">
      <c r="A180" s="94">
        <f t="shared" si="16"/>
        <v>48245</v>
      </c>
      <c r="B180" s="80">
        <v>163</v>
      </c>
      <c r="C180" s="70">
        <f t="shared" si="12"/>
        <v>5229792.9599354872</v>
      </c>
      <c r="D180" s="70">
        <f t="shared" si="13"/>
        <v>19175.91</v>
      </c>
      <c r="E180" s="70">
        <f t="shared" si="14"/>
        <v>17283.399999999998</v>
      </c>
      <c r="F180" s="70">
        <f t="shared" si="17"/>
        <v>36459.31</v>
      </c>
      <c r="G180" s="70">
        <f t="shared" si="15"/>
        <v>5212509.5599354869</v>
      </c>
      <c r="O180" s="94"/>
      <c r="P180" s="80"/>
      <c r="Q180" s="69"/>
      <c r="R180" s="95"/>
      <c r="S180" s="95"/>
      <c r="T180" s="95"/>
      <c r="U180" s="95"/>
    </row>
    <row r="181" spans="1:21" x14ac:dyDescent="0.35">
      <c r="A181" s="94">
        <f t="shared" si="16"/>
        <v>48274</v>
      </c>
      <c r="B181" s="80">
        <v>164</v>
      </c>
      <c r="C181" s="70">
        <f t="shared" si="12"/>
        <v>5212509.5599354869</v>
      </c>
      <c r="D181" s="70">
        <f t="shared" si="13"/>
        <v>19112.54</v>
      </c>
      <c r="E181" s="70">
        <f t="shared" si="14"/>
        <v>17346.769999999997</v>
      </c>
      <c r="F181" s="70">
        <f t="shared" si="17"/>
        <v>36459.31</v>
      </c>
      <c r="G181" s="70">
        <f t="shared" si="15"/>
        <v>5195162.7899354873</v>
      </c>
      <c r="O181" s="94"/>
      <c r="P181" s="80"/>
      <c r="Q181" s="69"/>
      <c r="R181" s="95"/>
      <c r="S181" s="95"/>
      <c r="T181" s="95"/>
      <c r="U181" s="95"/>
    </row>
    <row r="182" spans="1:21" x14ac:dyDescent="0.35">
      <c r="A182" s="94">
        <f t="shared" si="16"/>
        <v>48305</v>
      </c>
      <c r="B182" s="80">
        <v>165</v>
      </c>
      <c r="C182" s="70">
        <f t="shared" si="12"/>
        <v>5195162.7899354873</v>
      </c>
      <c r="D182" s="70">
        <f t="shared" si="13"/>
        <v>19048.93</v>
      </c>
      <c r="E182" s="70">
        <f t="shared" si="14"/>
        <v>17410.379999999997</v>
      </c>
      <c r="F182" s="70">
        <f t="shared" si="17"/>
        <v>36459.31</v>
      </c>
      <c r="G182" s="70">
        <f t="shared" si="15"/>
        <v>5177752.4099354874</v>
      </c>
      <c r="O182" s="94"/>
      <c r="P182" s="80"/>
      <c r="Q182" s="69"/>
      <c r="R182" s="95"/>
      <c r="S182" s="95"/>
      <c r="T182" s="95"/>
      <c r="U182" s="95"/>
    </row>
    <row r="183" spans="1:21" x14ac:dyDescent="0.35">
      <c r="A183" s="94">
        <f t="shared" si="16"/>
        <v>48335</v>
      </c>
      <c r="B183" s="80">
        <v>166</v>
      </c>
      <c r="C183" s="70">
        <f t="shared" si="12"/>
        <v>5177752.4099354874</v>
      </c>
      <c r="D183" s="70">
        <f t="shared" si="13"/>
        <v>18985.09</v>
      </c>
      <c r="E183" s="70">
        <f t="shared" si="14"/>
        <v>17474.219999999998</v>
      </c>
      <c r="F183" s="70">
        <f t="shared" si="17"/>
        <v>36459.31</v>
      </c>
      <c r="G183" s="70">
        <f t="shared" si="15"/>
        <v>5160278.1899354877</v>
      </c>
      <c r="O183" s="94"/>
      <c r="P183" s="80"/>
      <c r="Q183" s="69"/>
      <c r="R183" s="95"/>
      <c r="S183" s="95"/>
      <c r="T183" s="95"/>
      <c r="U183" s="95"/>
    </row>
    <row r="184" spans="1:21" x14ac:dyDescent="0.35">
      <c r="A184" s="94">
        <f t="shared" si="16"/>
        <v>48366</v>
      </c>
      <c r="B184" s="80">
        <v>167</v>
      </c>
      <c r="C184" s="70">
        <f t="shared" si="12"/>
        <v>5160278.1899354877</v>
      </c>
      <c r="D184" s="70">
        <f t="shared" si="13"/>
        <v>18921.02</v>
      </c>
      <c r="E184" s="70">
        <f t="shared" si="14"/>
        <v>17538.289999999997</v>
      </c>
      <c r="F184" s="70">
        <f t="shared" si="17"/>
        <v>36459.31</v>
      </c>
      <c r="G184" s="70">
        <f t="shared" si="15"/>
        <v>5142739.8999354877</v>
      </c>
      <c r="O184" s="94"/>
      <c r="P184" s="80"/>
      <c r="Q184" s="69"/>
      <c r="R184" s="95"/>
      <c r="S184" s="95"/>
      <c r="T184" s="95"/>
      <c r="U184" s="95"/>
    </row>
    <row r="185" spans="1:21" x14ac:dyDescent="0.35">
      <c r="A185" s="94">
        <f t="shared" si="16"/>
        <v>48396</v>
      </c>
      <c r="B185" s="80">
        <v>168</v>
      </c>
      <c r="C185" s="70">
        <f t="shared" si="12"/>
        <v>5142739.8999354877</v>
      </c>
      <c r="D185" s="70">
        <f t="shared" si="13"/>
        <v>18856.71</v>
      </c>
      <c r="E185" s="70">
        <f t="shared" si="14"/>
        <v>17602.599999999999</v>
      </c>
      <c r="F185" s="70">
        <f t="shared" si="17"/>
        <v>36459.31</v>
      </c>
      <c r="G185" s="70">
        <f t="shared" si="15"/>
        <v>5125137.299935488</v>
      </c>
      <c r="O185" s="94"/>
      <c r="P185" s="80"/>
      <c r="Q185" s="69"/>
      <c r="R185" s="95"/>
      <c r="S185" s="95"/>
      <c r="T185" s="95"/>
      <c r="U185" s="95"/>
    </row>
    <row r="186" spans="1:21" x14ac:dyDescent="0.35">
      <c r="A186" s="94">
        <f t="shared" si="16"/>
        <v>48427</v>
      </c>
      <c r="B186" s="80">
        <v>169</v>
      </c>
      <c r="C186" s="70">
        <f t="shared" si="12"/>
        <v>5125137.299935488</v>
      </c>
      <c r="D186" s="70">
        <f t="shared" si="13"/>
        <v>18792.169999999998</v>
      </c>
      <c r="E186" s="70">
        <f t="shared" si="14"/>
        <v>17667.14</v>
      </c>
      <c r="F186" s="70">
        <f t="shared" si="17"/>
        <v>36459.31</v>
      </c>
      <c r="G186" s="70">
        <f t="shared" si="15"/>
        <v>5107470.1599354884</v>
      </c>
      <c r="O186" s="94"/>
      <c r="P186" s="80"/>
      <c r="Q186" s="69"/>
      <c r="R186" s="95"/>
      <c r="S186" s="95"/>
      <c r="T186" s="95"/>
      <c r="U186" s="95"/>
    </row>
    <row r="187" spans="1:21" x14ac:dyDescent="0.35">
      <c r="A187" s="94">
        <f t="shared" si="16"/>
        <v>48458</v>
      </c>
      <c r="B187" s="80">
        <v>170</v>
      </c>
      <c r="C187" s="70">
        <f t="shared" si="12"/>
        <v>5107470.1599354884</v>
      </c>
      <c r="D187" s="70">
        <f t="shared" si="13"/>
        <v>18727.39</v>
      </c>
      <c r="E187" s="70">
        <f t="shared" si="14"/>
        <v>17731.919999999998</v>
      </c>
      <c r="F187" s="70">
        <f t="shared" si="17"/>
        <v>36459.31</v>
      </c>
      <c r="G187" s="70">
        <f t="shared" si="15"/>
        <v>5089738.2399354884</v>
      </c>
      <c r="O187" s="94"/>
      <c r="P187" s="80"/>
      <c r="Q187" s="69"/>
      <c r="R187" s="95"/>
      <c r="S187" s="95"/>
      <c r="T187" s="95"/>
      <c r="U187" s="95"/>
    </row>
    <row r="188" spans="1:21" x14ac:dyDescent="0.35">
      <c r="A188" s="94">
        <f t="shared" si="16"/>
        <v>48488</v>
      </c>
      <c r="B188" s="80">
        <v>171</v>
      </c>
      <c r="C188" s="70">
        <f t="shared" si="12"/>
        <v>5089738.2399354884</v>
      </c>
      <c r="D188" s="70">
        <f t="shared" si="13"/>
        <v>18662.37</v>
      </c>
      <c r="E188" s="70">
        <f t="shared" si="14"/>
        <v>17796.939999999999</v>
      </c>
      <c r="F188" s="70">
        <f t="shared" si="17"/>
        <v>36459.31</v>
      </c>
      <c r="G188" s="70">
        <f t="shared" si="15"/>
        <v>5071941.299935488</v>
      </c>
      <c r="O188" s="94"/>
      <c r="P188" s="80"/>
      <c r="Q188" s="69"/>
      <c r="R188" s="95"/>
      <c r="S188" s="95"/>
      <c r="T188" s="95"/>
      <c r="U188" s="95"/>
    </row>
    <row r="189" spans="1:21" x14ac:dyDescent="0.35">
      <c r="A189" s="94">
        <f t="shared" si="16"/>
        <v>48519</v>
      </c>
      <c r="B189" s="80">
        <v>172</v>
      </c>
      <c r="C189" s="70">
        <f t="shared" si="12"/>
        <v>5071941.299935488</v>
      </c>
      <c r="D189" s="70">
        <f t="shared" si="13"/>
        <v>18597.12</v>
      </c>
      <c r="E189" s="70">
        <f t="shared" si="14"/>
        <v>17862.189999999999</v>
      </c>
      <c r="F189" s="70">
        <f t="shared" si="17"/>
        <v>36459.31</v>
      </c>
      <c r="G189" s="70">
        <f t="shared" si="15"/>
        <v>5054079.1099354876</v>
      </c>
      <c r="O189" s="94"/>
      <c r="P189" s="80"/>
      <c r="Q189" s="69"/>
      <c r="R189" s="95"/>
      <c r="S189" s="95"/>
      <c r="T189" s="95"/>
      <c r="U189" s="95"/>
    </row>
    <row r="190" spans="1:21" x14ac:dyDescent="0.35">
      <c r="A190" s="94">
        <f t="shared" si="16"/>
        <v>48549</v>
      </c>
      <c r="B190" s="80">
        <v>173</v>
      </c>
      <c r="C190" s="70">
        <f t="shared" si="12"/>
        <v>5054079.1099354876</v>
      </c>
      <c r="D190" s="70">
        <f t="shared" si="13"/>
        <v>18531.62</v>
      </c>
      <c r="E190" s="70">
        <f t="shared" si="14"/>
        <v>17927.689999999999</v>
      </c>
      <c r="F190" s="70">
        <f t="shared" si="17"/>
        <v>36459.31</v>
      </c>
      <c r="G190" s="70">
        <f t="shared" si="15"/>
        <v>5036151.4199354872</v>
      </c>
      <c r="O190" s="94"/>
      <c r="P190" s="80"/>
      <c r="Q190" s="69"/>
      <c r="R190" s="95"/>
      <c r="S190" s="95"/>
      <c r="T190" s="95"/>
      <c r="U190" s="95"/>
    </row>
    <row r="191" spans="1:21" x14ac:dyDescent="0.35">
      <c r="A191" s="94">
        <f t="shared" si="16"/>
        <v>48580</v>
      </c>
      <c r="B191" s="80">
        <v>174</v>
      </c>
      <c r="C191" s="70">
        <f t="shared" si="12"/>
        <v>5036151.4199354872</v>
      </c>
      <c r="D191" s="70">
        <f t="shared" si="13"/>
        <v>18465.89</v>
      </c>
      <c r="E191" s="70">
        <f t="shared" si="14"/>
        <v>17993.419999999998</v>
      </c>
      <c r="F191" s="70">
        <f t="shared" si="17"/>
        <v>36459.31</v>
      </c>
      <c r="G191" s="70">
        <f t="shared" si="15"/>
        <v>5018157.9999354873</v>
      </c>
      <c r="O191" s="94"/>
      <c r="P191" s="80"/>
      <c r="Q191" s="69"/>
      <c r="R191" s="95"/>
      <c r="S191" s="95"/>
      <c r="T191" s="95"/>
      <c r="U191" s="95"/>
    </row>
    <row r="192" spans="1:21" x14ac:dyDescent="0.35">
      <c r="A192" s="94">
        <f t="shared" si="16"/>
        <v>48611</v>
      </c>
      <c r="B192" s="80">
        <v>175</v>
      </c>
      <c r="C192" s="70">
        <f t="shared" si="12"/>
        <v>5018157.9999354873</v>
      </c>
      <c r="D192" s="70">
        <f t="shared" si="13"/>
        <v>18399.91</v>
      </c>
      <c r="E192" s="70">
        <f t="shared" si="14"/>
        <v>18059.399999999998</v>
      </c>
      <c r="F192" s="70">
        <f t="shared" si="17"/>
        <v>36459.31</v>
      </c>
      <c r="G192" s="70">
        <f t="shared" si="15"/>
        <v>5000098.5999354869</v>
      </c>
      <c r="O192" s="94"/>
      <c r="P192" s="80"/>
      <c r="Q192" s="69"/>
      <c r="R192" s="95"/>
      <c r="S192" s="95"/>
      <c r="T192" s="95"/>
      <c r="U192" s="95"/>
    </row>
    <row r="193" spans="1:21" x14ac:dyDescent="0.35">
      <c r="A193" s="94">
        <f t="shared" si="16"/>
        <v>48639</v>
      </c>
      <c r="B193" s="80">
        <v>176</v>
      </c>
      <c r="C193" s="70">
        <f t="shared" si="12"/>
        <v>5000098.5999354869</v>
      </c>
      <c r="D193" s="70">
        <f t="shared" si="13"/>
        <v>18333.689999999999</v>
      </c>
      <c r="E193" s="70">
        <f t="shared" si="14"/>
        <v>18125.62</v>
      </c>
      <c r="F193" s="70">
        <f t="shared" si="17"/>
        <v>36459.31</v>
      </c>
      <c r="G193" s="70">
        <f t="shared" si="15"/>
        <v>4981972.9799354868</v>
      </c>
      <c r="O193" s="94"/>
      <c r="P193" s="80"/>
      <c r="Q193" s="69"/>
      <c r="R193" s="95"/>
      <c r="S193" s="95"/>
      <c r="T193" s="95"/>
      <c r="U193" s="95"/>
    </row>
    <row r="194" spans="1:21" x14ac:dyDescent="0.35">
      <c r="A194" s="94">
        <f t="shared" si="16"/>
        <v>48670</v>
      </c>
      <c r="B194" s="80">
        <v>177</v>
      </c>
      <c r="C194" s="70">
        <f t="shared" si="12"/>
        <v>4981972.9799354868</v>
      </c>
      <c r="D194" s="70">
        <f t="shared" si="13"/>
        <v>18267.23</v>
      </c>
      <c r="E194" s="70">
        <f t="shared" si="14"/>
        <v>18192.079999999998</v>
      </c>
      <c r="F194" s="70">
        <f t="shared" si="17"/>
        <v>36459.31</v>
      </c>
      <c r="G194" s="70">
        <f t="shared" si="15"/>
        <v>4963780.8999354867</v>
      </c>
      <c r="O194" s="94"/>
      <c r="P194" s="80"/>
      <c r="Q194" s="69"/>
      <c r="R194" s="95"/>
      <c r="S194" s="95"/>
      <c r="T194" s="95"/>
      <c r="U194" s="95"/>
    </row>
    <row r="195" spans="1:21" x14ac:dyDescent="0.35">
      <c r="A195" s="94">
        <f t="shared" si="16"/>
        <v>48700</v>
      </c>
      <c r="B195" s="80">
        <v>178</v>
      </c>
      <c r="C195" s="70">
        <f t="shared" si="12"/>
        <v>4963780.8999354867</v>
      </c>
      <c r="D195" s="70">
        <f t="shared" si="13"/>
        <v>18200.53</v>
      </c>
      <c r="E195" s="70">
        <f t="shared" si="14"/>
        <v>18258.78</v>
      </c>
      <c r="F195" s="70">
        <f t="shared" si="17"/>
        <v>36459.31</v>
      </c>
      <c r="G195" s="70">
        <f t="shared" si="15"/>
        <v>4945522.1199354865</v>
      </c>
      <c r="O195" s="94"/>
      <c r="P195" s="80"/>
      <c r="Q195" s="69"/>
      <c r="R195" s="95"/>
      <c r="S195" s="95"/>
      <c r="T195" s="95"/>
      <c r="U195" s="95"/>
    </row>
    <row r="196" spans="1:21" x14ac:dyDescent="0.35">
      <c r="A196" s="94">
        <f t="shared" si="16"/>
        <v>48731</v>
      </c>
      <c r="B196" s="80">
        <v>179</v>
      </c>
      <c r="C196" s="70">
        <f t="shared" si="12"/>
        <v>4945522.1199354865</v>
      </c>
      <c r="D196" s="70">
        <f t="shared" si="13"/>
        <v>18133.580000000002</v>
      </c>
      <c r="E196" s="70">
        <f t="shared" si="14"/>
        <v>18325.729999999996</v>
      </c>
      <c r="F196" s="70">
        <f t="shared" si="17"/>
        <v>36459.31</v>
      </c>
      <c r="G196" s="70">
        <f t="shared" si="15"/>
        <v>4927196.389935486</v>
      </c>
      <c r="O196" s="94"/>
      <c r="P196" s="80"/>
      <c r="Q196" s="69"/>
      <c r="R196" s="95"/>
      <c r="S196" s="95"/>
      <c r="T196" s="95"/>
      <c r="U196" s="95"/>
    </row>
    <row r="197" spans="1:21" x14ac:dyDescent="0.35">
      <c r="A197" s="94">
        <f t="shared" si="16"/>
        <v>48761</v>
      </c>
      <c r="B197" s="80">
        <v>180</v>
      </c>
      <c r="C197" s="70">
        <f t="shared" si="12"/>
        <v>4927196.389935486</v>
      </c>
      <c r="D197" s="70">
        <f t="shared" si="13"/>
        <v>18066.39</v>
      </c>
      <c r="E197" s="70">
        <f t="shared" si="14"/>
        <v>18392.919999999998</v>
      </c>
      <c r="F197" s="70">
        <f t="shared" si="17"/>
        <v>36459.31</v>
      </c>
      <c r="G197" s="70">
        <f t="shared" si="15"/>
        <v>4908803.4699354861</v>
      </c>
      <c r="O197" s="94"/>
      <c r="P197" s="80"/>
      <c r="Q197" s="69"/>
      <c r="R197" s="95"/>
      <c r="S197" s="95"/>
      <c r="T197" s="95"/>
      <c r="U197" s="95"/>
    </row>
    <row r="198" spans="1:21" x14ac:dyDescent="0.35">
      <c r="A198" s="94">
        <f t="shared" si="16"/>
        <v>48792</v>
      </c>
      <c r="B198" s="80">
        <v>181</v>
      </c>
      <c r="C198" s="70">
        <f t="shared" si="12"/>
        <v>4908803.4699354861</v>
      </c>
      <c r="D198" s="70">
        <f t="shared" si="13"/>
        <v>17998.95</v>
      </c>
      <c r="E198" s="70">
        <f t="shared" si="14"/>
        <v>18460.359999999997</v>
      </c>
      <c r="F198" s="70">
        <f t="shared" si="17"/>
        <v>36459.31</v>
      </c>
      <c r="G198" s="70">
        <f t="shared" si="15"/>
        <v>4890343.1099354858</v>
      </c>
      <c r="O198" s="94"/>
      <c r="P198" s="80"/>
      <c r="Q198" s="69"/>
      <c r="R198" s="95"/>
      <c r="S198" s="95"/>
      <c r="T198" s="95"/>
      <c r="U198" s="95"/>
    </row>
    <row r="199" spans="1:21" x14ac:dyDescent="0.35">
      <c r="A199" s="94">
        <f t="shared" si="16"/>
        <v>48823</v>
      </c>
      <c r="B199" s="80">
        <v>182</v>
      </c>
      <c r="C199" s="70">
        <f t="shared" si="12"/>
        <v>4890343.1099354858</v>
      </c>
      <c r="D199" s="70">
        <f t="shared" si="13"/>
        <v>17931.259999999998</v>
      </c>
      <c r="E199" s="70">
        <f t="shared" si="14"/>
        <v>18528.05</v>
      </c>
      <c r="F199" s="70">
        <f t="shared" si="17"/>
        <v>36459.31</v>
      </c>
      <c r="G199" s="70">
        <f t="shared" si="15"/>
        <v>4871815.0599354859</v>
      </c>
      <c r="O199" s="94"/>
      <c r="P199" s="80"/>
      <c r="Q199" s="69"/>
      <c r="R199" s="95"/>
      <c r="S199" s="95"/>
      <c r="T199" s="95"/>
      <c r="U199" s="95"/>
    </row>
    <row r="200" spans="1:21" x14ac:dyDescent="0.35">
      <c r="A200" s="94">
        <f t="shared" si="16"/>
        <v>48853</v>
      </c>
      <c r="B200" s="80">
        <v>183</v>
      </c>
      <c r="C200" s="70">
        <f t="shared" si="12"/>
        <v>4871815.0599354859</v>
      </c>
      <c r="D200" s="70">
        <f t="shared" si="13"/>
        <v>17863.32</v>
      </c>
      <c r="E200" s="70">
        <f t="shared" si="14"/>
        <v>18595.989999999998</v>
      </c>
      <c r="F200" s="70">
        <f t="shared" si="17"/>
        <v>36459.31</v>
      </c>
      <c r="G200" s="70">
        <f t="shared" si="15"/>
        <v>4853219.0699354857</v>
      </c>
      <c r="O200" s="94"/>
      <c r="P200" s="80"/>
      <c r="Q200" s="69"/>
      <c r="R200" s="95"/>
      <c r="S200" s="95"/>
      <c r="T200" s="95"/>
      <c r="U200" s="95"/>
    </row>
    <row r="201" spans="1:21" x14ac:dyDescent="0.35">
      <c r="A201" s="94">
        <f t="shared" si="16"/>
        <v>48884</v>
      </c>
      <c r="B201" s="80">
        <v>184</v>
      </c>
      <c r="C201" s="70">
        <f t="shared" si="12"/>
        <v>4853219.0699354857</v>
      </c>
      <c r="D201" s="70">
        <f t="shared" si="13"/>
        <v>17795.14</v>
      </c>
      <c r="E201" s="70">
        <f t="shared" si="14"/>
        <v>18664.169999999998</v>
      </c>
      <c r="F201" s="70">
        <f t="shared" si="17"/>
        <v>36459.31</v>
      </c>
      <c r="G201" s="70">
        <f t="shared" si="15"/>
        <v>4834554.8999354858</v>
      </c>
      <c r="O201" s="94"/>
      <c r="P201" s="80"/>
      <c r="Q201" s="69"/>
      <c r="R201" s="95"/>
      <c r="S201" s="95"/>
      <c r="T201" s="95"/>
      <c r="U201" s="95"/>
    </row>
    <row r="202" spans="1:21" x14ac:dyDescent="0.35">
      <c r="A202" s="94">
        <f t="shared" si="16"/>
        <v>48914</v>
      </c>
      <c r="B202" s="80">
        <v>185</v>
      </c>
      <c r="C202" s="70">
        <f t="shared" si="12"/>
        <v>4834554.8999354858</v>
      </c>
      <c r="D202" s="70">
        <f t="shared" si="13"/>
        <v>17726.7</v>
      </c>
      <c r="E202" s="70">
        <f t="shared" si="14"/>
        <v>18732.609999999997</v>
      </c>
      <c r="F202" s="70">
        <f t="shared" si="17"/>
        <v>36459.31</v>
      </c>
      <c r="G202" s="70">
        <f t="shared" si="15"/>
        <v>4815822.2899354855</v>
      </c>
      <c r="O202" s="94"/>
      <c r="P202" s="80"/>
      <c r="Q202" s="69"/>
      <c r="R202" s="95"/>
      <c r="S202" s="95"/>
      <c r="T202" s="95"/>
      <c r="U202" s="95"/>
    </row>
    <row r="203" spans="1:21" x14ac:dyDescent="0.35">
      <c r="A203" s="94">
        <f t="shared" si="16"/>
        <v>48945</v>
      </c>
      <c r="B203" s="80">
        <v>186</v>
      </c>
      <c r="C203" s="70">
        <f t="shared" si="12"/>
        <v>4815822.2899354855</v>
      </c>
      <c r="D203" s="70">
        <f t="shared" si="13"/>
        <v>17658.02</v>
      </c>
      <c r="E203" s="70">
        <f t="shared" si="14"/>
        <v>18801.289999999997</v>
      </c>
      <c r="F203" s="70">
        <f t="shared" si="17"/>
        <v>36459.31</v>
      </c>
      <c r="G203" s="70">
        <f t="shared" si="15"/>
        <v>4797020.9999354854</v>
      </c>
      <c r="O203" s="94"/>
      <c r="P203" s="80"/>
      <c r="Q203" s="69"/>
      <c r="R203" s="95"/>
      <c r="S203" s="95"/>
      <c r="T203" s="95"/>
      <c r="U203" s="95"/>
    </row>
    <row r="204" spans="1:21" x14ac:dyDescent="0.35">
      <c r="A204" s="94">
        <f t="shared" si="16"/>
        <v>48976</v>
      </c>
      <c r="B204" s="80">
        <v>187</v>
      </c>
      <c r="C204" s="70">
        <f t="shared" si="12"/>
        <v>4797020.9999354854</v>
      </c>
      <c r="D204" s="70">
        <f t="shared" si="13"/>
        <v>17589.080000000002</v>
      </c>
      <c r="E204" s="70">
        <f t="shared" si="14"/>
        <v>18870.229999999996</v>
      </c>
      <c r="F204" s="70">
        <f t="shared" si="17"/>
        <v>36459.31</v>
      </c>
      <c r="G204" s="70">
        <f t="shared" si="15"/>
        <v>4778150.769935485</v>
      </c>
      <c r="O204" s="94"/>
      <c r="P204" s="80"/>
      <c r="Q204" s="69"/>
      <c r="R204" s="95"/>
      <c r="S204" s="95"/>
      <c r="T204" s="95"/>
      <c r="U204" s="95"/>
    </row>
    <row r="205" spans="1:21" x14ac:dyDescent="0.35">
      <c r="A205" s="94">
        <f t="shared" si="16"/>
        <v>49004</v>
      </c>
      <c r="B205" s="80">
        <v>188</v>
      </c>
      <c r="C205" s="70">
        <f t="shared" si="12"/>
        <v>4778150.769935485</v>
      </c>
      <c r="D205" s="70">
        <f t="shared" si="13"/>
        <v>17519.89</v>
      </c>
      <c r="E205" s="70">
        <f t="shared" si="14"/>
        <v>18939.419999999998</v>
      </c>
      <c r="F205" s="70">
        <f t="shared" si="17"/>
        <v>36459.31</v>
      </c>
      <c r="G205" s="70">
        <f t="shared" si="15"/>
        <v>4759211.3499354851</v>
      </c>
      <c r="O205" s="94"/>
      <c r="P205" s="80"/>
      <c r="Q205" s="69"/>
      <c r="R205" s="95"/>
      <c r="S205" s="95"/>
      <c r="T205" s="95"/>
      <c r="U205" s="95"/>
    </row>
    <row r="206" spans="1:21" x14ac:dyDescent="0.35">
      <c r="A206" s="94">
        <f t="shared" si="16"/>
        <v>49035</v>
      </c>
      <c r="B206" s="80">
        <v>189</v>
      </c>
      <c r="C206" s="70">
        <f t="shared" si="12"/>
        <v>4759211.3499354851</v>
      </c>
      <c r="D206" s="70">
        <f t="shared" si="13"/>
        <v>17450.439999999999</v>
      </c>
      <c r="E206" s="70">
        <f t="shared" si="14"/>
        <v>19008.87</v>
      </c>
      <c r="F206" s="70">
        <f t="shared" si="17"/>
        <v>36459.31</v>
      </c>
      <c r="G206" s="70">
        <f t="shared" si="15"/>
        <v>4740202.4799354849</v>
      </c>
      <c r="O206" s="94"/>
      <c r="P206" s="80"/>
      <c r="Q206" s="69"/>
      <c r="R206" s="95"/>
      <c r="S206" s="95"/>
      <c r="T206" s="95"/>
      <c r="U206" s="95"/>
    </row>
    <row r="207" spans="1:21" x14ac:dyDescent="0.35">
      <c r="A207" s="94">
        <f t="shared" si="16"/>
        <v>49065</v>
      </c>
      <c r="B207" s="80">
        <v>190</v>
      </c>
      <c r="C207" s="70">
        <f t="shared" si="12"/>
        <v>4740202.4799354849</v>
      </c>
      <c r="D207" s="70">
        <f t="shared" si="13"/>
        <v>17380.740000000002</v>
      </c>
      <c r="E207" s="70">
        <f t="shared" si="14"/>
        <v>19078.569999999996</v>
      </c>
      <c r="F207" s="70">
        <f t="shared" si="17"/>
        <v>36459.31</v>
      </c>
      <c r="G207" s="70">
        <f t="shared" si="15"/>
        <v>4721123.9099354846</v>
      </c>
      <c r="O207" s="94"/>
      <c r="P207" s="80"/>
      <c r="Q207" s="69"/>
      <c r="R207" s="95"/>
      <c r="S207" s="95"/>
      <c r="T207" s="95"/>
      <c r="U207" s="95"/>
    </row>
    <row r="208" spans="1:21" x14ac:dyDescent="0.35">
      <c r="A208" s="94">
        <f t="shared" si="16"/>
        <v>49096</v>
      </c>
      <c r="B208" s="80">
        <v>191</v>
      </c>
      <c r="C208" s="70">
        <f t="shared" si="12"/>
        <v>4721123.9099354846</v>
      </c>
      <c r="D208" s="70">
        <f t="shared" si="13"/>
        <v>17310.79</v>
      </c>
      <c r="E208" s="70">
        <f t="shared" si="14"/>
        <v>19148.519999999997</v>
      </c>
      <c r="F208" s="70">
        <f t="shared" si="17"/>
        <v>36459.31</v>
      </c>
      <c r="G208" s="70">
        <f t="shared" si="15"/>
        <v>4701975.3899354851</v>
      </c>
      <c r="O208" s="94"/>
      <c r="P208" s="80"/>
      <c r="Q208" s="69"/>
      <c r="R208" s="95"/>
      <c r="S208" s="95"/>
      <c r="T208" s="95"/>
      <c r="U208" s="95"/>
    </row>
    <row r="209" spans="1:21" x14ac:dyDescent="0.35">
      <c r="A209" s="94">
        <f t="shared" si="16"/>
        <v>49126</v>
      </c>
      <c r="B209" s="80">
        <v>192</v>
      </c>
      <c r="C209" s="70">
        <f t="shared" si="12"/>
        <v>4701975.3899354851</v>
      </c>
      <c r="D209" s="70">
        <f t="shared" si="13"/>
        <v>17240.580000000002</v>
      </c>
      <c r="E209" s="70">
        <f t="shared" si="14"/>
        <v>19218.729999999996</v>
      </c>
      <c r="F209" s="70">
        <f t="shared" si="17"/>
        <v>36459.31</v>
      </c>
      <c r="G209" s="70">
        <f t="shared" si="15"/>
        <v>4682756.6599354846</v>
      </c>
      <c r="O209" s="94"/>
      <c r="P209" s="80"/>
      <c r="Q209" s="69"/>
      <c r="R209" s="95"/>
      <c r="S209" s="95"/>
      <c r="T209" s="95"/>
      <c r="U209" s="95"/>
    </row>
    <row r="210" spans="1:21" x14ac:dyDescent="0.35">
      <c r="A210" s="94">
        <f t="shared" si="16"/>
        <v>49157</v>
      </c>
      <c r="B210" s="80">
        <v>193</v>
      </c>
      <c r="C210" s="70">
        <f t="shared" si="12"/>
        <v>4682756.6599354846</v>
      </c>
      <c r="D210" s="70">
        <f t="shared" si="13"/>
        <v>17170.11</v>
      </c>
      <c r="E210" s="70">
        <f t="shared" si="14"/>
        <v>19289.199999999997</v>
      </c>
      <c r="F210" s="70">
        <f t="shared" si="17"/>
        <v>36459.31</v>
      </c>
      <c r="G210" s="70">
        <f t="shared" si="15"/>
        <v>4663467.4599354845</v>
      </c>
      <c r="O210" s="94"/>
      <c r="P210" s="80"/>
      <c r="Q210" s="69"/>
      <c r="R210" s="95"/>
      <c r="S210" s="95"/>
      <c r="T210" s="95"/>
      <c r="U210" s="95"/>
    </row>
    <row r="211" spans="1:21" x14ac:dyDescent="0.35">
      <c r="A211" s="94">
        <f t="shared" si="16"/>
        <v>49188</v>
      </c>
      <c r="B211" s="80">
        <v>194</v>
      </c>
      <c r="C211" s="70">
        <f t="shared" si="12"/>
        <v>4663467.4599354845</v>
      </c>
      <c r="D211" s="70">
        <f t="shared" si="13"/>
        <v>17099.38</v>
      </c>
      <c r="E211" s="70">
        <f t="shared" si="14"/>
        <v>19359.929999999997</v>
      </c>
      <c r="F211" s="70">
        <f t="shared" si="17"/>
        <v>36459.31</v>
      </c>
      <c r="G211" s="70">
        <f t="shared" si="15"/>
        <v>4644107.5299354848</v>
      </c>
      <c r="O211" s="94"/>
      <c r="P211" s="80"/>
      <c r="Q211" s="69"/>
      <c r="R211" s="95"/>
      <c r="S211" s="95"/>
      <c r="T211" s="95"/>
      <c r="U211" s="95"/>
    </row>
    <row r="212" spans="1:21" x14ac:dyDescent="0.35">
      <c r="A212" s="94">
        <f t="shared" si="16"/>
        <v>49218</v>
      </c>
      <c r="B212" s="80">
        <v>195</v>
      </c>
      <c r="C212" s="70">
        <f t="shared" ref="C212:C275" si="18">G211</f>
        <v>4644107.5299354848</v>
      </c>
      <c r="D212" s="70">
        <f t="shared" ref="D212:D275" si="19">ROUND(C212*$E$14/12,2)</f>
        <v>17028.39</v>
      </c>
      <c r="E212" s="70">
        <f t="shared" ref="E212:E275" si="20">F212-D212</f>
        <v>19430.919999999998</v>
      </c>
      <c r="F212" s="70">
        <f t="shared" si="17"/>
        <v>36459.31</v>
      </c>
      <c r="G212" s="70">
        <f t="shared" ref="G212:G275" si="21">C212-E212</f>
        <v>4624676.6099354848</v>
      </c>
      <c r="O212" s="94"/>
      <c r="P212" s="80"/>
      <c r="Q212" s="69"/>
      <c r="R212" s="95"/>
      <c r="S212" s="95"/>
      <c r="T212" s="95"/>
      <c r="U212" s="95"/>
    </row>
    <row r="213" spans="1:21" x14ac:dyDescent="0.35">
      <c r="A213" s="94">
        <f t="shared" ref="A213:A276" si="22">EDATE(A212,1)</f>
        <v>49249</v>
      </c>
      <c r="B213" s="80">
        <v>196</v>
      </c>
      <c r="C213" s="70">
        <f t="shared" si="18"/>
        <v>4624676.6099354848</v>
      </c>
      <c r="D213" s="70">
        <f t="shared" si="19"/>
        <v>16957.150000000001</v>
      </c>
      <c r="E213" s="70">
        <f t="shared" si="20"/>
        <v>19502.159999999996</v>
      </c>
      <c r="F213" s="70">
        <f t="shared" si="17"/>
        <v>36459.31</v>
      </c>
      <c r="G213" s="70">
        <f t="shared" si="21"/>
        <v>4605174.4499354847</v>
      </c>
      <c r="O213" s="94"/>
      <c r="P213" s="80"/>
      <c r="Q213" s="69"/>
      <c r="R213" s="95"/>
      <c r="S213" s="95"/>
      <c r="T213" s="95"/>
      <c r="U213" s="95"/>
    </row>
    <row r="214" spans="1:21" x14ac:dyDescent="0.35">
      <c r="A214" s="94">
        <f t="shared" si="22"/>
        <v>49279</v>
      </c>
      <c r="B214" s="80">
        <v>197</v>
      </c>
      <c r="C214" s="70">
        <f t="shared" si="18"/>
        <v>4605174.4499354847</v>
      </c>
      <c r="D214" s="70">
        <f t="shared" si="19"/>
        <v>16885.64</v>
      </c>
      <c r="E214" s="70">
        <f t="shared" si="20"/>
        <v>19573.669999999998</v>
      </c>
      <c r="F214" s="70">
        <f t="shared" ref="F214:F277" si="23">F213</f>
        <v>36459.31</v>
      </c>
      <c r="G214" s="70">
        <f t="shared" si="21"/>
        <v>4585600.7799354848</v>
      </c>
      <c r="O214" s="94"/>
      <c r="P214" s="80"/>
      <c r="Q214" s="69"/>
      <c r="R214" s="95"/>
      <c r="S214" s="95"/>
      <c r="T214" s="95"/>
      <c r="U214" s="95"/>
    </row>
    <row r="215" spans="1:21" x14ac:dyDescent="0.35">
      <c r="A215" s="94">
        <f t="shared" si="22"/>
        <v>49310</v>
      </c>
      <c r="B215" s="80">
        <v>198</v>
      </c>
      <c r="C215" s="70">
        <f t="shared" si="18"/>
        <v>4585600.7799354848</v>
      </c>
      <c r="D215" s="70">
        <f t="shared" si="19"/>
        <v>16813.87</v>
      </c>
      <c r="E215" s="70">
        <f t="shared" si="20"/>
        <v>19645.439999999999</v>
      </c>
      <c r="F215" s="70">
        <f t="shared" si="23"/>
        <v>36459.31</v>
      </c>
      <c r="G215" s="70">
        <f t="shared" si="21"/>
        <v>4565955.3399354843</v>
      </c>
      <c r="O215" s="94"/>
      <c r="P215" s="80"/>
      <c r="Q215" s="69"/>
      <c r="R215" s="95"/>
      <c r="S215" s="95"/>
      <c r="T215" s="95"/>
      <c r="U215" s="95"/>
    </row>
    <row r="216" spans="1:21" x14ac:dyDescent="0.35">
      <c r="A216" s="94">
        <f t="shared" si="22"/>
        <v>49341</v>
      </c>
      <c r="B216" s="80">
        <v>199</v>
      </c>
      <c r="C216" s="70">
        <f t="shared" si="18"/>
        <v>4565955.3399354843</v>
      </c>
      <c r="D216" s="70">
        <f t="shared" si="19"/>
        <v>16741.84</v>
      </c>
      <c r="E216" s="70">
        <f t="shared" si="20"/>
        <v>19717.469999999998</v>
      </c>
      <c r="F216" s="70">
        <f t="shared" si="23"/>
        <v>36459.31</v>
      </c>
      <c r="G216" s="70">
        <f t="shared" si="21"/>
        <v>4546237.8699354846</v>
      </c>
      <c r="O216" s="94"/>
      <c r="P216" s="80"/>
      <c r="Q216" s="69"/>
      <c r="R216" s="95"/>
      <c r="S216" s="95"/>
      <c r="T216" s="95"/>
      <c r="U216" s="95"/>
    </row>
    <row r="217" spans="1:21" x14ac:dyDescent="0.35">
      <c r="A217" s="94">
        <f t="shared" si="22"/>
        <v>49369</v>
      </c>
      <c r="B217" s="80">
        <v>200</v>
      </c>
      <c r="C217" s="70">
        <f t="shared" si="18"/>
        <v>4546237.8699354846</v>
      </c>
      <c r="D217" s="70">
        <f t="shared" si="19"/>
        <v>16669.54</v>
      </c>
      <c r="E217" s="70">
        <f t="shared" si="20"/>
        <v>19789.769999999997</v>
      </c>
      <c r="F217" s="70">
        <f t="shared" si="23"/>
        <v>36459.31</v>
      </c>
      <c r="G217" s="70">
        <f t="shared" si="21"/>
        <v>4526448.0999354851</v>
      </c>
      <c r="O217" s="94"/>
      <c r="P217" s="80"/>
      <c r="Q217" s="69"/>
      <c r="R217" s="95"/>
      <c r="S217" s="95"/>
      <c r="T217" s="95"/>
      <c r="U217" s="95"/>
    </row>
    <row r="218" spans="1:21" x14ac:dyDescent="0.35">
      <c r="A218" s="94">
        <f t="shared" si="22"/>
        <v>49400</v>
      </c>
      <c r="B218" s="80">
        <v>201</v>
      </c>
      <c r="C218" s="70">
        <f t="shared" si="18"/>
        <v>4526448.0999354851</v>
      </c>
      <c r="D218" s="70">
        <f t="shared" si="19"/>
        <v>16596.98</v>
      </c>
      <c r="E218" s="70">
        <f t="shared" si="20"/>
        <v>19862.329999999998</v>
      </c>
      <c r="F218" s="70">
        <f t="shared" si="23"/>
        <v>36459.31</v>
      </c>
      <c r="G218" s="70">
        <f t="shared" si="21"/>
        <v>4506585.769935485</v>
      </c>
      <c r="O218" s="94"/>
      <c r="P218" s="80"/>
      <c r="Q218" s="69"/>
      <c r="R218" s="95"/>
      <c r="S218" s="95"/>
      <c r="T218" s="95"/>
      <c r="U218" s="95"/>
    </row>
    <row r="219" spans="1:21" x14ac:dyDescent="0.35">
      <c r="A219" s="94">
        <f t="shared" si="22"/>
        <v>49430</v>
      </c>
      <c r="B219" s="80">
        <v>202</v>
      </c>
      <c r="C219" s="70">
        <f t="shared" si="18"/>
        <v>4506585.769935485</v>
      </c>
      <c r="D219" s="70">
        <f t="shared" si="19"/>
        <v>16524.150000000001</v>
      </c>
      <c r="E219" s="70">
        <f t="shared" si="20"/>
        <v>19935.159999999996</v>
      </c>
      <c r="F219" s="70">
        <f t="shared" si="23"/>
        <v>36459.31</v>
      </c>
      <c r="G219" s="70">
        <f t="shared" si="21"/>
        <v>4486650.6099354848</v>
      </c>
      <c r="O219" s="94"/>
      <c r="P219" s="80"/>
      <c r="Q219" s="69"/>
      <c r="R219" s="95"/>
      <c r="S219" s="95"/>
      <c r="T219" s="95"/>
      <c r="U219" s="95"/>
    </row>
    <row r="220" spans="1:21" x14ac:dyDescent="0.35">
      <c r="A220" s="94">
        <f t="shared" si="22"/>
        <v>49461</v>
      </c>
      <c r="B220" s="80">
        <v>203</v>
      </c>
      <c r="C220" s="70">
        <f t="shared" si="18"/>
        <v>4486650.6099354848</v>
      </c>
      <c r="D220" s="70">
        <f t="shared" si="19"/>
        <v>16451.05</v>
      </c>
      <c r="E220" s="70">
        <f t="shared" si="20"/>
        <v>20008.259999999998</v>
      </c>
      <c r="F220" s="70">
        <f t="shared" si="23"/>
        <v>36459.31</v>
      </c>
      <c r="G220" s="70">
        <f t="shared" si="21"/>
        <v>4466642.3499354851</v>
      </c>
      <c r="O220" s="94"/>
      <c r="P220" s="80"/>
      <c r="Q220" s="69"/>
      <c r="R220" s="95"/>
      <c r="S220" s="95"/>
      <c r="T220" s="95"/>
      <c r="U220" s="95"/>
    </row>
    <row r="221" spans="1:21" x14ac:dyDescent="0.35">
      <c r="A221" s="94">
        <f t="shared" si="22"/>
        <v>49491</v>
      </c>
      <c r="B221" s="80">
        <v>204</v>
      </c>
      <c r="C221" s="70">
        <f t="shared" si="18"/>
        <v>4466642.3499354851</v>
      </c>
      <c r="D221" s="70">
        <f t="shared" si="19"/>
        <v>16377.69</v>
      </c>
      <c r="E221" s="70">
        <f t="shared" si="20"/>
        <v>20081.619999999995</v>
      </c>
      <c r="F221" s="70">
        <f t="shared" si="23"/>
        <v>36459.31</v>
      </c>
      <c r="G221" s="70">
        <f t="shared" si="21"/>
        <v>4446560.7299354849</v>
      </c>
      <c r="O221" s="94"/>
      <c r="P221" s="80"/>
      <c r="Q221" s="69"/>
      <c r="R221" s="95"/>
      <c r="S221" s="95"/>
      <c r="T221" s="95"/>
      <c r="U221" s="95"/>
    </row>
    <row r="222" spans="1:21" x14ac:dyDescent="0.35">
      <c r="A222" s="94">
        <f t="shared" si="22"/>
        <v>49522</v>
      </c>
      <c r="B222" s="80">
        <v>205</v>
      </c>
      <c r="C222" s="70">
        <f t="shared" si="18"/>
        <v>4446560.7299354849</v>
      </c>
      <c r="D222" s="70">
        <f t="shared" si="19"/>
        <v>16304.06</v>
      </c>
      <c r="E222" s="70">
        <f t="shared" si="20"/>
        <v>20155.25</v>
      </c>
      <c r="F222" s="70">
        <f t="shared" si="23"/>
        <v>36459.31</v>
      </c>
      <c r="G222" s="70">
        <f t="shared" si="21"/>
        <v>4426405.4799354849</v>
      </c>
      <c r="O222" s="94"/>
      <c r="P222" s="80"/>
      <c r="Q222" s="69"/>
      <c r="R222" s="95"/>
      <c r="S222" s="95"/>
      <c r="T222" s="95"/>
      <c r="U222" s="95"/>
    </row>
    <row r="223" spans="1:21" x14ac:dyDescent="0.35">
      <c r="A223" s="94">
        <f t="shared" si="22"/>
        <v>49553</v>
      </c>
      <c r="B223" s="80">
        <v>206</v>
      </c>
      <c r="C223" s="70">
        <f t="shared" si="18"/>
        <v>4426405.4799354849</v>
      </c>
      <c r="D223" s="70">
        <f t="shared" si="19"/>
        <v>16230.15</v>
      </c>
      <c r="E223" s="70">
        <f t="shared" si="20"/>
        <v>20229.159999999996</v>
      </c>
      <c r="F223" s="70">
        <f t="shared" si="23"/>
        <v>36459.31</v>
      </c>
      <c r="G223" s="70">
        <f t="shared" si="21"/>
        <v>4406176.3199354848</v>
      </c>
      <c r="O223" s="94"/>
      <c r="P223" s="80"/>
      <c r="Q223" s="69"/>
      <c r="R223" s="95"/>
      <c r="S223" s="95"/>
      <c r="T223" s="95"/>
      <c r="U223" s="95"/>
    </row>
    <row r="224" spans="1:21" x14ac:dyDescent="0.35">
      <c r="A224" s="94">
        <f t="shared" si="22"/>
        <v>49583</v>
      </c>
      <c r="B224" s="80">
        <v>207</v>
      </c>
      <c r="C224" s="70">
        <f t="shared" si="18"/>
        <v>4406176.3199354848</v>
      </c>
      <c r="D224" s="70">
        <f t="shared" si="19"/>
        <v>16155.98</v>
      </c>
      <c r="E224" s="70">
        <f t="shared" si="20"/>
        <v>20303.329999999998</v>
      </c>
      <c r="F224" s="70">
        <f t="shared" si="23"/>
        <v>36459.31</v>
      </c>
      <c r="G224" s="70">
        <f t="shared" si="21"/>
        <v>4385872.9899354847</v>
      </c>
      <c r="O224" s="94"/>
      <c r="P224" s="80"/>
      <c r="Q224" s="69"/>
      <c r="R224" s="95"/>
      <c r="S224" s="95"/>
      <c r="T224" s="95"/>
      <c r="U224" s="95"/>
    </row>
    <row r="225" spans="1:21" x14ac:dyDescent="0.35">
      <c r="A225" s="94">
        <f t="shared" si="22"/>
        <v>49614</v>
      </c>
      <c r="B225" s="80">
        <v>208</v>
      </c>
      <c r="C225" s="70">
        <f t="shared" si="18"/>
        <v>4385872.9899354847</v>
      </c>
      <c r="D225" s="70">
        <f t="shared" si="19"/>
        <v>16081.53</v>
      </c>
      <c r="E225" s="70">
        <f t="shared" si="20"/>
        <v>20377.78</v>
      </c>
      <c r="F225" s="70">
        <f t="shared" si="23"/>
        <v>36459.31</v>
      </c>
      <c r="G225" s="70">
        <f t="shared" si="21"/>
        <v>4365495.2099354845</v>
      </c>
      <c r="O225" s="94"/>
      <c r="P225" s="80"/>
      <c r="Q225" s="69"/>
      <c r="R225" s="95"/>
      <c r="S225" s="95"/>
      <c r="T225" s="95"/>
      <c r="U225" s="95"/>
    </row>
    <row r="226" spans="1:21" x14ac:dyDescent="0.35">
      <c r="A226" s="94">
        <f t="shared" si="22"/>
        <v>49644</v>
      </c>
      <c r="B226" s="80">
        <v>209</v>
      </c>
      <c r="C226" s="70">
        <f t="shared" si="18"/>
        <v>4365495.2099354845</v>
      </c>
      <c r="D226" s="70">
        <f t="shared" si="19"/>
        <v>16006.82</v>
      </c>
      <c r="E226" s="70">
        <f t="shared" si="20"/>
        <v>20452.489999999998</v>
      </c>
      <c r="F226" s="70">
        <f t="shared" si="23"/>
        <v>36459.31</v>
      </c>
      <c r="G226" s="70">
        <f t="shared" si="21"/>
        <v>4345042.7199354842</v>
      </c>
      <c r="O226" s="94"/>
      <c r="P226" s="80"/>
      <c r="Q226" s="69"/>
      <c r="R226" s="95"/>
      <c r="S226" s="95"/>
      <c r="T226" s="95"/>
      <c r="U226" s="95"/>
    </row>
    <row r="227" spans="1:21" x14ac:dyDescent="0.35">
      <c r="A227" s="94">
        <f t="shared" si="22"/>
        <v>49675</v>
      </c>
      <c r="B227" s="80">
        <v>210</v>
      </c>
      <c r="C227" s="70">
        <f t="shared" si="18"/>
        <v>4345042.7199354842</v>
      </c>
      <c r="D227" s="70">
        <f t="shared" si="19"/>
        <v>15931.82</v>
      </c>
      <c r="E227" s="70">
        <f t="shared" si="20"/>
        <v>20527.489999999998</v>
      </c>
      <c r="F227" s="70">
        <f t="shared" si="23"/>
        <v>36459.31</v>
      </c>
      <c r="G227" s="70">
        <f t="shared" si="21"/>
        <v>4324515.229935484</v>
      </c>
      <c r="O227" s="94"/>
      <c r="P227" s="80"/>
      <c r="Q227" s="69"/>
      <c r="R227" s="95"/>
      <c r="S227" s="95"/>
      <c r="T227" s="95"/>
      <c r="U227" s="95"/>
    </row>
    <row r="228" spans="1:21" x14ac:dyDescent="0.35">
      <c r="A228" s="94">
        <f t="shared" si="22"/>
        <v>49706</v>
      </c>
      <c r="B228" s="80">
        <v>211</v>
      </c>
      <c r="C228" s="70">
        <f t="shared" si="18"/>
        <v>4324515.229935484</v>
      </c>
      <c r="D228" s="70">
        <f t="shared" si="19"/>
        <v>15856.56</v>
      </c>
      <c r="E228" s="70">
        <f t="shared" si="20"/>
        <v>20602.75</v>
      </c>
      <c r="F228" s="70">
        <f t="shared" si="23"/>
        <v>36459.31</v>
      </c>
      <c r="G228" s="70">
        <f t="shared" si="21"/>
        <v>4303912.479935484</v>
      </c>
      <c r="O228" s="94"/>
      <c r="P228" s="80"/>
      <c r="Q228" s="69"/>
      <c r="R228" s="95"/>
      <c r="S228" s="95"/>
      <c r="T228" s="95"/>
      <c r="U228" s="95"/>
    </row>
    <row r="229" spans="1:21" x14ac:dyDescent="0.35">
      <c r="A229" s="94">
        <f t="shared" si="22"/>
        <v>49735</v>
      </c>
      <c r="B229" s="80">
        <v>212</v>
      </c>
      <c r="C229" s="70">
        <f t="shared" si="18"/>
        <v>4303912.479935484</v>
      </c>
      <c r="D229" s="70">
        <f t="shared" si="19"/>
        <v>15781.01</v>
      </c>
      <c r="E229" s="70">
        <f t="shared" si="20"/>
        <v>20678.299999999996</v>
      </c>
      <c r="F229" s="70">
        <f t="shared" si="23"/>
        <v>36459.31</v>
      </c>
      <c r="G229" s="70">
        <f t="shared" si="21"/>
        <v>4283234.1799354842</v>
      </c>
      <c r="O229" s="94"/>
      <c r="P229" s="80"/>
      <c r="Q229" s="69"/>
      <c r="R229" s="95"/>
      <c r="S229" s="95"/>
      <c r="T229" s="95"/>
      <c r="U229" s="95"/>
    </row>
    <row r="230" spans="1:21" x14ac:dyDescent="0.35">
      <c r="A230" s="94">
        <f t="shared" si="22"/>
        <v>49766</v>
      </c>
      <c r="B230" s="80">
        <v>213</v>
      </c>
      <c r="C230" s="70">
        <f t="shared" si="18"/>
        <v>4283234.1799354842</v>
      </c>
      <c r="D230" s="70">
        <f t="shared" si="19"/>
        <v>15705.19</v>
      </c>
      <c r="E230" s="70">
        <f t="shared" si="20"/>
        <v>20754.119999999995</v>
      </c>
      <c r="F230" s="70">
        <f t="shared" si="23"/>
        <v>36459.31</v>
      </c>
      <c r="G230" s="70">
        <f t="shared" si="21"/>
        <v>4262480.0599354841</v>
      </c>
      <c r="O230" s="94"/>
      <c r="P230" s="80"/>
      <c r="Q230" s="69"/>
      <c r="R230" s="95"/>
      <c r="S230" s="95"/>
      <c r="T230" s="95"/>
      <c r="U230" s="95"/>
    </row>
    <row r="231" spans="1:21" x14ac:dyDescent="0.35">
      <c r="A231" s="94">
        <f t="shared" si="22"/>
        <v>49796</v>
      </c>
      <c r="B231" s="80">
        <v>214</v>
      </c>
      <c r="C231" s="70">
        <f t="shared" si="18"/>
        <v>4262480.0599354841</v>
      </c>
      <c r="D231" s="70">
        <f t="shared" si="19"/>
        <v>15629.09</v>
      </c>
      <c r="E231" s="70">
        <f t="shared" si="20"/>
        <v>20830.219999999998</v>
      </c>
      <c r="F231" s="70">
        <f t="shared" si="23"/>
        <v>36459.31</v>
      </c>
      <c r="G231" s="70">
        <f t="shared" si="21"/>
        <v>4241649.8399354843</v>
      </c>
      <c r="O231" s="94"/>
      <c r="P231" s="80"/>
      <c r="Q231" s="69"/>
      <c r="R231" s="95"/>
      <c r="S231" s="95"/>
      <c r="T231" s="95"/>
      <c r="U231" s="95"/>
    </row>
    <row r="232" spans="1:21" x14ac:dyDescent="0.35">
      <c r="A232" s="94">
        <f t="shared" si="22"/>
        <v>49827</v>
      </c>
      <c r="B232" s="80">
        <v>215</v>
      </c>
      <c r="C232" s="70">
        <f t="shared" si="18"/>
        <v>4241649.8399354843</v>
      </c>
      <c r="D232" s="70">
        <f t="shared" si="19"/>
        <v>15552.72</v>
      </c>
      <c r="E232" s="70">
        <f t="shared" si="20"/>
        <v>20906.589999999997</v>
      </c>
      <c r="F232" s="70">
        <f t="shared" si="23"/>
        <v>36459.31</v>
      </c>
      <c r="G232" s="70">
        <f t="shared" si="21"/>
        <v>4220743.2499354845</v>
      </c>
      <c r="O232" s="94"/>
      <c r="P232" s="80"/>
      <c r="Q232" s="69"/>
      <c r="R232" s="95"/>
      <c r="S232" s="95"/>
      <c r="T232" s="95"/>
      <c r="U232" s="95"/>
    </row>
    <row r="233" spans="1:21" x14ac:dyDescent="0.35">
      <c r="A233" s="94">
        <f t="shared" si="22"/>
        <v>49857</v>
      </c>
      <c r="B233" s="80">
        <v>216</v>
      </c>
      <c r="C233" s="70">
        <f t="shared" si="18"/>
        <v>4220743.2499354845</v>
      </c>
      <c r="D233" s="70">
        <f t="shared" si="19"/>
        <v>15476.06</v>
      </c>
      <c r="E233" s="70">
        <f t="shared" si="20"/>
        <v>20983.25</v>
      </c>
      <c r="F233" s="70">
        <f t="shared" si="23"/>
        <v>36459.31</v>
      </c>
      <c r="G233" s="70">
        <f t="shared" si="21"/>
        <v>4199759.9999354845</v>
      </c>
      <c r="O233" s="94"/>
      <c r="P233" s="80"/>
      <c r="Q233" s="69"/>
      <c r="R233" s="95"/>
      <c r="S233" s="95"/>
      <c r="T233" s="95"/>
      <c r="U233" s="95"/>
    </row>
    <row r="234" spans="1:21" x14ac:dyDescent="0.35">
      <c r="A234" s="94">
        <f t="shared" si="22"/>
        <v>49888</v>
      </c>
      <c r="B234" s="80">
        <v>217</v>
      </c>
      <c r="C234" s="70">
        <f t="shared" si="18"/>
        <v>4199759.9999354845</v>
      </c>
      <c r="D234" s="70">
        <f t="shared" si="19"/>
        <v>15399.12</v>
      </c>
      <c r="E234" s="70">
        <f t="shared" si="20"/>
        <v>21060.189999999995</v>
      </c>
      <c r="F234" s="70">
        <f t="shared" si="23"/>
        <v>36459.31</v>
      </c>
      <c r="G234" s="70">
        <f t="shared" si="21"/>
        <v>4178699.8099354845</v>
      </c>
      <c r="O234" s="94"/>
      <c r="P234" s="80"/>
      <c r="Q234" s="69"/>
      <c r="R234" s="95"/>
      <c r="S234" s="95"/>
      <c r="T234" s="95"/>
      <c r="U234" s="95"/>
    </row>
    <row r="235" spans="1:21" x14ac:dyDescent="0.35">
      <c r="A235" s="94">
        <f t="shared" si="22"/>
        <v>49919</v>
      </c>
      <c r="B235" s="80">
        <v>218</v>
      </c>
      <c r="C235" s="70">
        <f t="shared" si="18"/>
        <v>4178699.8099354845</v>
      </c>
      <c r="D235" s="70">
        <f t="shared" si="19"/>
        <v>15321.9</v>
      </c>
      <c r="E235" s="70">
        <f t="shared" si="20"/>
        <v>21137.409999999996</v>
      </c>
      <c r="F235" s="70">
        <f t="shared" si="23"/>
        <v>36459.31</v>
      </c>
      <c r="G235" s="70">
        <f t="shared" si="21"/>
        <v>4157562.3999354844</v>
      </c>
      <c r="O235" s="94"/>
      <c r="P235" s="80"/>
      <c r="Q235" s="69"/>
      <c r="R235" s="95"/>
      <c r="S235" s="95"/>
      <c r="T235" s="95"/>
      <c r="U235" s="95"/>
    </row>
    <row r="236" spans="1:21" x14ac:dyDescent="0.35">
      <c r="A236" s="94">
        <f t="shared" si="22"/>
        <v>49949</v>
      </c>
      <c r="B236" s="80">
        <v>219</v>
      </c>
      <c r="C236" s="70">
        <f t="shared" si="18"/>
        <v>4157562.3999354844</v>
      </c>
      <c r="D236" s="70">
        <f t="shared" si="19"/>
        <v>15244.4</v>
      </c>
      <c r="E236" s="70">
        <f t="shared" si="20"/>
        <v>21214.909999999996</v>
      </c>
      <c r="F236" s="70">
        <f t="shared" si="23"/>
        <v>36459.31</v>
      </c>
      <c r="G236" s="70">
        <f t="shared" si="21"/>
        <v>4136347.4899354842</v>
      </c>
      <c r="O236" s="94"/>
      <c r="P236" s="80"/>
      <c r="Q236" s="69"/>
      <c r="R236" s="95"/>
      <c r="S236" s="95"/>
      <c r="T236" s="95"/>
      <c r="U236" s="95"/>
    </row>
    <row r="237" spans="1:21" x14ac:dyDescent="0.35">
      <c r="A237" s="94">
        <f t="shared" si="22"/>
        <v>49980</v>
      </c>
      <c r="B237" s="80">
        <v>220</v>
      </c>
      <c r="C237" s="70">
        <f t="shared" si="18"/>
        <v>4136347.4899354842</v>
      </c>
      <c r="D237" s="70">
        <f t="shared" si="19"/>
        <v>15166.61</v>
      </c>
      <c r="E237" s="70">
        <f t="shared" si="20"/>
        <v>21292.699999999997</v>
      </c>
      <c r="F237" s="70">
        <f t="shared" si="23"/>
        <v>36459.31</v>
      </c>
      <c r="G237" s="70">
        <f t="shared" si="21"/>
        <v>4115054.7899354841</v>
      </c>
      <c r="O237" s="94"/>
      <c r="P237" s="80"/>
      <c r="Q237" s="69"/>
      <c r="R237" s="95"/>
      <c r="S237" s="95"/>
      <c r="T237" s="95"/>
      <c r="U237" s="95"/>
    </row>
    <row r="238" spans="1:21" x14ac:dyDescent="0.35">
      <c r="A238" s="94">
        <f t="shared" si="22"/>
        <v>50010</v>
      </c>
      <c r="B238" s="80">
        <v>221</v>
      </c>
      <c r="C238" s="70">
        <f t="shared" si="18"/>
        <v>4115054.7899354841</v>
      </c>
      <c r="D238" s="70">
        <f t="shared" si="19"/>
        <v>15088.53</v>
      </c>
      <c r="E238" s="70">
        <f t="shared" si="20"/>
        <v>21370.78</v>
      </c>
      <c r="F238" s="70">
        <f t="shared" si="23"/>
        <v>36459.31</v>
      </c>
      <c r="G238" s="70">
        <f t="shared" si="21"/>
        <v>4093684.0099354843</v>
      </c>
      <c r="O238" s="94"/>
      <c r="P238" s="80"/>
      <c r="Q238" s="69"/>
      <c r="R238" s="95"/>
      <c r="S238" s="95"/>
      <c r="T238" s="95"/>
      <c r="U238" s="95"/>
    </row>
    <row r="239" spans="1:21" x14ac:dyDescent="0.35">
      <c r="A239" s="94">
        <f t="shared" si="22"/>
        <v>50041</v>
      </c>
      <c r="B239" s="80">
        <v>222</v>
      </c>
      <c r="C239" s="70">
        <f t="shared" si="18"/>
        <v>4093684.0099354843</v>
      </c>
      <c r="D239" s="70">
        <f t="shared" si="19"/>
        <v>15010.17</v>
      </c>
      <c r="E239" s="70">
        <f t="shared" si="20"/>
        <v>21449.14</v>
      </c>
      <c r="F239" s="70">
        <f t="shared" si="23"/>
        <v>36459.31</v>
      </c>
      <c r="G239" s="70">
        <f t="shared" si="21"/>
        <v>4072234.8699354841</v>
      </c>
      <c r="O239" s="94"/>
      <c r="P239" s="80"/>
      <c r="Q239" s="69"/>
      <c r="R239" s="95"/>
      <c r="S239" s="95"/>
      <c r="T239" s="95"/>
      <c r="U239" s="95"/>
    </row>
    <row r="240" spans="1:21" x14ac:dyDescent="0.35">
      <c r="A240" s="94">
        <f t="shared" si="22"/>
        <v>50072</v>
      </c>
      <c r="B240" s="80">
        <v>223</v>
      </c>
      <c r="C240" s="70">
        <f t="shared" si="18"/>
        <v>4072234.8699354841</v>
      </c>
      <c r="D240" s="70">
        <f t="shared" si="19"/>
        <v>14931.53</v>
      </c>
      <c r="E240" s="70">
        <f t="shared" si="20"/>
        <v>21527.78</v>
      </c>
      <c r="F240" s="70">
        <f t="shared" si="23"/>
        <v>36459.31</v>
      </c>
      <c r="G240" s="70">
        <f t="shared" si="21"/>
        <v>4050707.0899354843</v>
      </c>
      <c r="O240" s="94"/>
      <c r="P240" s="80"/>
      <c r="Q240" s="69"/>
      <c r="R240" s="95"/>
      <c r="S240" s="95"/>
      <c r="T240" s="95"/>
      <c r="U240" s="95"/>
    </row>
    <row r="241" spans="1:21" x14ac:dyDescent="0.35">
      <c r="A241" s="94">
        <f t="shared" si="22"/>
        <v>50100</v>
      </c>
      <c r="B241" s="80">
        <v>224</v>
      </c>
      <c r="C241" s="70">
        <f t="shared" si="18"/>
        <v>4050707.0899354843</v>
      </c>
      <c r="D241" s="70">
        <f t="shared" si="19"/>
        <v>14852.59</v>
      </c>
      <c r="E241" s="70">
        <f t="shared" si="20"/>
        <v>21606.719999999998</v>
      </c>
      <c r="F241" s="70">
        <f t="shared" si="23"/>
        <v>36459.31</v>
      </c>
      <c r="G241" s="70">
        <f t="shared" si="21"/>
        <v>4029100.3699354841</v>
      </c>
      <c r="O241" s="94"/>
      <c r="P241" s="80"/>
      <c r="Q241" s="69"/>
      <c r="R241" s="95"/>
      <c r="S241" s="95"/>
      <c r="T241" s="95"/>
      <c r="U241" s="95"/>
    </row>
    <row r="242" spans="1:21" x14ac:dyDescent="0.35">
      <c r="A242" s="94">
        <f t="shared" si="22"/>
        <v>50131</v>
      </c>
      <c r="B242" s="80">
        <v>225</v>
      </c>
      <c r="C242" s="70">
        <f t="shared" si="18"/>
        <v>4029100.3699354841</v>
      </c>
      <c r="D242" s="70">
        <f t="shared" si="19"/>
        <v>14773.37</v>
      </c>
      <c r="E242" s="70">
        <f t="shared" si="20"/>
        <v>21685.939999999995</v>
      </c>
      <c r="F242" s="70">
        <f t="shared" si="23"/>
        <v>36459.31</v>
      </c>
      <c r="G242" s="70">
        <f t="shared" si="21"/>
        <v>4007414.4299354842</v>
      </c>
      <c r="O242" s="94"/>
      <c r="P242" s="80"/>
      <c r="Q242" s="69"/>
      <c r="R242" s="95"/>
      <c r="S242" s="95"/>
      <c r="T242" s="95"/>
      <c r="U242" s="95"/>
    </row>
    <row r="243" spans="1:21" x14ac:dyDescent="0.35">
      <c r="A243" s="94">
        <f t="shared" si="22"/>
        <v>50161</v>
      </c>
      <c r="B243" s="80">
        <v>226</v>
      </c>
      <c r="C243" s="70">
        <f t="shared" si="18"/>
        <v>4007414.4299354842</v>
      </c>
      <c r="D243" s="70">
        <f t="shared" si="19"/>
        <v>14693.85</v>
      </c>
      <c r="E243" s="70">
        <f t="shared" si="20"/>
        <v>21765.46</v>
      </c>
      <c r="F243" s="70">
        <f t="shared" si="23"/>
        <v>36459.31</v>
      </c>
      <c r="G243" s="70">
        <f t="shared" si="21"/>
        <v>3985648.9699354842</v>
      </c>
      <c r="O243" s="94"/>
      <c r="P243" s="80"/>
      <c r="Q243" s="69"/>
      <c r="R243" s="95"/>
      <c r="S243" s="95"/>
      <c r="T243" s="95"/>
      <c r="U243" s="95"/>
    </row>
    <row r="244" spans="1:21" x14ac:dyDescent="0.35">
      <c r="A244" s="94">
        <f t="shared" si="22"/>
        <v>50192</v>
      </c>
      <c r="B244" s="80">
        <v>227</v>
      </c>
      <c r="C244" s="70">
        <f t="shared" si="18"/>
        <v>3985648.9699354842</v>
      </c>
      <c r="D244" s="70">
        <f t="shared" si="19"/>
        <v>14614.05</v>
      </c>
      <c r="E244" s="70">
        <f t="shared" si="20"/>
        <v>21845.26</v>
      </c>
      <c r="F244" s="70">
        <f t="shared" si="23"/>
        <v>36459.31</v>
      </c>
      <c r="G244" s="70">
        <f t="shared" si="21"/>
        <v>3963803.7099354845</v>
      </c>
      <c r="O244" s="94"/>
      <c r="P244" s="80"/>
      <c r="Q244" s="69"/>
      <c r="R244" s="95"/>
      <c r="S244" s="95"/>
      <c r="T244" s="95"/>
      <c r="U244" s="95"/>
    </row>
    <row r="245" spans="1:21" x14ac:dyDescent="0.35">
      <c r="A245" s="94">
        <f t="shared" si="22"/>
        <v>50222</v>
      </c>
      <c r="B245" s="80">
        <v>228</v>
      </c>
      <c r="C245" s="70">
        <f t="shared" si="18"/>
        <v>3963803.7099354845</v>
      </c>
      <c r="D245" s="70">
        <f t="shared" si="19"/>
        <v>14533.95</v>
      </c>
      <c r="E245" s="70">
        <f t="shared" si="20"/>
        <v>21925.359999999997</v>
      </c>
      <c r="F245" s="70">
        <f t="shared" si="23"/>
        <v>36459.31</v>
      </c>
      <c r="G245" s="70">
        <f t="shared" si="21"/>
        <v>3941878.3499354846</v>
      </c>
      <c r="O245" s="94"/>
      <c r="P245" s="80"/>
      <c r="Q245" s="69"/>
      <c r="R245" s="95"/>
      <c r="S245" s="95"/>
      <c r="T245" s="95"/>
      <c r="U245" s="95"/>
    </row>
    <row r="246" spans="1:21" x14ac:dyDescent="0.35">
      <c r="A246" s="94">
        <f t="shared" si="22"/>
        <v>50253</v>
      </c>
      <c r="B246" s="80">
        <v>229</v>
      </c>
      <c r="C246" s="70">
        <f t="shared" si="18"/>
        <v>3941878.3499354846</v>
      </c>
      <c r="D246" s="70">
        <f t="shared" si="19"/>
        <v>14453.55</v>
      </c>
      <c r="E246" s="70">
        <f t="shared" si="20"/>
        <v>22005.759999999998</v>
      </c>
      <c r="F246" s="70">
        <f t="shared" si="23"/>
        <v>36459.31</v>
      </c>
      <c r="G246" s="70">
        <f t="shared" si="21"/>
        <v>3919872.5899354848</v>
      </c>
      <c r="O246" s="94"/>
      <c r="P246" s="80"/>
      <c r="Q246" s="69"/>
      <c r="R246" s="95"/>
      <c r="S246" s="95"/>
      <c r="T246" s="95"/>
      <c r="U246" s="95"/>
    </row>
    <row r="247" spans="1:21" x14ac:dyDescent="0.35">
      <c r="A247" s="94">
        <f t="shared" si="22"/>
        <v>50284</v>
      </c>
      <c r="B247" s="80">
        <v>230</v>
      </c>
      <c r="C247" s="70">
        <f t="shared" si="18"/>
        <v>3919872.5899354848</v>
      </c>
      <c r="D247" s="70">
        <f t="shared" si="19"/>
        <v>14372.87</v>
      </c>
      <c r="E247" s="70">
        <f t="shared" si="20"/>
        <v>22086.439999999995</v>
      </c>
      <c r="F247" s="70">
        <f t="shared" si="23"/>
        <v>36459.31</v>
      </c>
      <c r="G247" s="70">
        <f t="shared" si="21"/>
        <v>3897786.1499354849</v>
      </c>
      <c r="O247" s="94"/>
      <c r="P247" s="80"/>
      <c r="Q247" s="69"/>
      <c r="R247" s="95"/>
      <c r="S247" s="95"/>
      <c r="T247" s="95"/>
      <c r="U247" s="95"/>
    </row>
    <row r="248" spans="1:21" x14ac:dyDescent="0.35">
      <c r="A248" s="94">
        <f t="shared" si="22"/>
        <v>50314</v>
      </c>
      <c r="B248" s="80">
        <v>231</v>
      </c>
      <c r="C248" s="70">
        <f t="shared" si="18"/>
        <v>3897786.1499354849</v>
      </c>
      <c r="D248" s="70">
        <f t="shared" si="19"/>
        <v>14291.88</v>
      </c>
      <c r="E248" s="70">
        <f t="shared" si="20"/>
        <v>22167.43</v>
      </c>
      <c r="F248" s="70">
        <f t="shared" si="23"/>
        <v>36459.31</v>
      </c>
      <c r="G248" s="70">
        <f t="shared" si="21"/>
        <v>3875618.7199354847</v>
      </c>
      <c r="O248" s="94"/>
      <c r="P248" s="80"/>
      <c r="Q248" s="69"/>
      <c r="R248" s="95"/>
      <c r="S248" s="95"/>
      <c r="T248" s="95"/>
      <c r="U248" s="95"/>
    </row>
    <row r="249" spans="1:21" x14ac:dyDescent="0.35">
      <c r="A249" s="94">
        <f t="shared" si="22"/>
        <v>50345</v>
      </c>
      <c r="B249" s="80">
        <v>232</v>
      </c>
      <c r="C249" s="70">
        <f t="shared" si="18"/>
        <v>3875618.7199354847</v>
      </c>
      <c r="D249" s="70">
        <f t="shared" si="19"/>
        <v>14210.6</v>
      </c>
      <c r="E249" s="70">
        <f t="shared" si="20"/>
        <v>22248.71</v>
      </c>
      <c r="F249" s="70">
        <f t="shared" si="23"/>
        <v>36459.31</v>
      </c>
      <c r="G249" s="70">
        <f t="shared" si="21"/>
        <v>3853370.0099354847</v>
      </c>
      <c r="O249" s="94"/>
      <c r="P249" s="80"/>
      <c r="Q249" s="69"/>
      <c r="R249" s="95"/>
      <c r="S249" s="95"/>
      <c r="T249" s="95"/>
      <c r="U249" s="95"/>
    </row>
    <row r="250" spans="1:21" x14ac:dyDescent="0.35">
      <c r="A250" s="94">
        <f t="shared" si="22"/>
        <v>50375</v>
      </c>
      <c r="B250" s="80">
        <v>233</v>
      </c>
      <c r="C250" s="70">
        <f t="shared" si="18"/>
        <v>3853370.0099354847</v>
      </c>
      <c r="D250" s="70">
        <f t="shared" si="19"/>
        <v>14129.02</v>
      </c>
      <c r="E250" s="70">
        <f t="shared" si="20"/>
        <v>22330.289999999997</v>
      </c>
      <c r="F250" s="70">
        <f t="shared" si="23"/>
        <v>36459.31</v>
      </c>
      <c r="G250" s="70">
        <f t="shared" si="21"/>
        <v>3831039.7199354847</v>
      </c>
      <c r="O250" s="94"/>
      <c r="P250" s="80"/>
      <c r="Q250" s="69"/>
      <c r="R250" s="95"/>
      <c r="S250" s="95"/>
      <c r="T250" s="95"/>
      <c r="U250" s="95"/>
    </row>
    <row r="251" spans="1:21" x14ac:dyDescent="0.35">
      <c r="A251" s="94">
        <f t="shared" si="22"/>
        <v>50406</v>
      </c>
      <c r="B251" s="80">
        <v>234</v>
      </c>
      <c r="C251" s="70">
        <f t="shared" si="18"/>
        <v>3831039.7199354847</v>
      </c>
      <c r="D251" s="70">
        <f t="shared" si="19"/>
        <v>14047.15</v>
      </c>
      <c r="E251" s="70">
        <f t="shared" si="20"/>
        <v>22412.159999999996</v>
      </c>
      <c r="F251" s="70">
        <f t="shared" si="23"/>
        <v>36459.31</v>
      </c>
      <c r="G251" s="70">
        <f t="shared" si="21"/>
        <v>3808627.5599354845</v>
      </c>
      <c r="O251" s="94"/>
      <c r="P251" s="80"/>
      <c r="Q251" s="69"/>
      <c r="R251" s="95"/>
      <c r="S251" s="95"/>
      <c r="T251" s="95"/>
      <c r="U251" s="95"/>
    </row>
    <row r="252" spans="1:21" x14ac:dyDescent="0.35">
      <c r="A252" s="94">
        <f t="shared" si="22"/>
        <v>50437</v>
      </c>
      <c r="B252" s="80">
        <v>235</v>
      </c>
      <c r="C252" s="70">
        <f t="shared" si="18"/>
        <v>3808627.5599354845</v>
      </c>
      <c r="D252" s="70">
        <f t="shared" si="19"/>
        <v>13964.97</v>
      </c>
      <c r="E252" s="70">
        <f t="shared" si="20"/>
        <v>22494.339999999997</v>
      </c>
      <c r="F252" s="70">
        <f t="shared" si="23"/>
        <v>36459.31</v>
      </c>
      <c r="G252" s="70">
        <f t="shared" si="21"/>
        <v>3786133.2199354847</v>
      </c>
      <c r="O252" s="94"/>
      <c r="P252" s="80"/>
      <c r="Q252" s="69"/>
      <c r="R252" s="95"/>
      <c r="S252" s="95"/>
      <c r="T252" s="95"/>
      <c r="U252" s="95"/>
    </row>
    <row r="253" spans="1:21" x14ac:dyDescent="0.35">
      <c r="A253" s="94">
        <f t="shared" si="22"/>
        <v>50465</v>
      </c>
      <c r="B253" s="80">
        <v>236</v>
      </c>
      <c r="C253" s="70">
        <f t="shared" si="18"/>
        <v>3786133.2199354847</v>
      </c>
      <c r="D253" s="70">
        <f t="shared" si="19"/>
        <v>13882.49</v>
      </c>
      <c r="E253" s="70">
        <f t="shared" si="20"/>
        <v>22576.82</v>
      </c>
      <c r="F253" s="70">
        <f t="shared" si="23"/>
        <v>36459.31</v>
      </c>
      <c r="G253" s="70">
        <f t="shared" si="21"/>
        <v>3763556.3999354849</v>
      </c>
      <c r="O253" s="94"/>
      <c r="P253" s="80"/>
      <c r="Q253" s="69"/>
      <c r="R253" s="95"/>
      <c r="S253" s="95"/>
      <c r="T253" s="95"/>
      <c r="U253" s="95"/>
    </row>
    <row r="254" spans="1:21" x14ac:dyDescent="0.35">
      <c r="A254" s="94">
        <f t="shared" si="22"/>
        <v>50496</v>
      </c>
      <c r="B254" s="80">
        <v>237</v>
      </c>
      <c r="C254" s="70">
        <f t="shared" si="18"/>
        <v>3763556.3999354849</v>
      </c>
      <c r="D254" s="70">
        <f t="shared" si="19"/>
        <v>13799.71</v>
      </c>
      <c r="E254" s="70">
        <f t="shared" si="20"/>
        <v>22659.599999999999</v>
      </c>
      <c r="F254" s="70">
        <f t="shared" si="23"/>
        <v>36459.31</v>
      </c>
      <c r="G254" s="70">
        <f t="shared" si="21"/>
        <v>3740896.7999354848</v>
      </c>
      <c r="O254" s="94"/>
      <c r="P254" s="80"/>
      <c r="Q254" s="69"/>
      <c r="R254" s="95"/>
      <c r="S254" s="95"/>
      <c r="T254" s="95"/>
      <c r="U254" s="95"/>
    </row>
    <row r="255" spans="1:21" x14ac:dyDescent="0.35">
      <c r="A255" s="94">
        <f t="shared" si="22"/>
        <v>50526</v>
      </c>
      <c r="B255" s="80">
        <v>238</v>
      </c>
      <c r="C255" s="70">
        <f t="shared" si="18"/>
        <v>3740896.7999354848</v>
      </c>
      <c r="D255" s="70">
        <f t="shared" si="19"/>
        <v>13716.62</v>
      </c>
      <c r="E255" s="70">
        <f t="shared" si="20"/>
        <v>22742.689999999995</v>
      </c>
      <c r="F255" s="70">
        <f t="shared" si="23"/>
        <v>36459.31</v>
      </c>
      <c r="G255" s="70">
        <f t="shared" si="21"/>
        <v>3718154.1099354848</v>
      </c>
      <c r="O255" s="94"/>
      <c r="P255" s="80"/>
      <c r="Q255" s="69"/>
      <c r="R255" s="95"/>
      <c r="S255" s="95"/>
      <c r="T255" s="95"/>
      <c r="U255" s="95"/>
    </row>
    <row r="256" spans="1:21" x14ac:dyDescent="0.35">
      <c r="A256" s="94">
        <f t="shared" si="22"/>
        <v>50557</v>
      </c>
      <c r="B256" s="80">
        <v>239</v>
      </c>
      <c r="C256" s="70">
        <f t="shared" si="18"/>
        <v>3718154.1099354848</v>
      </c>
      <c r="D256" s="70">
        <f t="shared" si="19"/>
        <v>13633.23</v>
      </c>
      <c r="E256" s="70">
        <f t="shared" si="20"/>
        <v>22826.079999999998</v>
      </c>
      <c r="F256" s="70">
        <f t="shared" si="23"/>
        <v>36459.31</v>
      </c>
      <c r="G256" s="70">
        <f t="shared" si="21"/>
        <v>3695328.0299354848</v>
      </c>
      <c r="O256" s="94"/>
      <c r="P256" s="80"/>
      <c r="Q256" s="69"/>
      <c r="R256" s="95"/>
      <c r="S256" s="95"/>
      <c r="T256" s="95"/>
      <c r="U256" s="95"/>
    </row>
    <row r="257" spans="1:21" x14ac:dyDescent="0.35">
      <c r="A257" s="94">
        <f t="shared" si="22"/>
        <v>50587</v>
      </c>
      <c r="B257" s="80">
        <v>240</v>
      </c>
      <c r="C257" s="70">
        <f t="shared" si="18"/>
        <v>3695328.0299354848</v>
      </c>
      <c r="D257" s="70">
        <f t="shared" si="19"/>
        <v>13549.54</v>
      </c>
      <c r="E257" s="70">
        <f t="shared" si="20"/>
        <v>22909.769999999997</v>
      </c>
      <c r="F257" s="70">
        <f t="shared" si="23"/>
        <v>36459.31</v>
      </c>
      <c r="G257" s="70">
        <f t="shared" si="21"/>
        <v>3672418.2599354847</v>
      </c>
      <c r="O257" s="94"/>
      <c r="P257" s="80"/>
      <c r="Q257" s="69"/>
      <c r="R257" s="95"/>
      <c r="S257" s="95"/>
      <c r="T257" s="95"/>
      <c r="U257" s="95"/>
    </row>
    <row r="258" spans="1:21" x14ac:dyDescent="0.35">
      <c r="A258" s="94">
        <f t="shared" si="22"/>
        <v>50618</v>
      </c>
      <c r="B258" s="80">
        <v>241</v>
      </c>
      <c r="C258" s="70">
        <f t="shared" si="18"/>
        <v>3672418.2599354847</v>
      </c>
      <c r="D258" s="70">
        <f t="shared" si="19"/>
        <v>13465.53</v>
      </c>
      <c r="E258" s="70">
        <f t="shared" si="20"/>
        <v>22993.78</v>
      </c>
      <c r="F258" s="70">
        <f t="shared" si="23"/>
        <v>36459.31</v>
      </c>
      <c r="G258" s="70">
        <f t="shared" si="21"/>
        <v>3649424.4799354849</v>
      </c>
      <c r="O258" s="94"/>
      <c r="P258" s="80"/>
      <c r="Q258" s="69"/>
      <c r="R258" s="95"/>
      <c r="S258" s="95"/>
      <c r="T258" s="95"/>
      <c r="U258" s="95"/>
    </row>
    <row r="259" spans="1:21" x14ac:dyDescent="0.35">
      <c r="A259" s="94">
        <f t="shared" si="22"/>
        <v>50649</v>
      </c>
      <c r="B259" s="80">
        <v>242</v>
      </c>
      <c r="C259" s="70">
        <f t="shared" si="18"/>
        <v>3649424.4799354849</v>
      </c>
      <c r="D259" s="70">
        <f t="shared" si="19"/>
        <v>13381.22</v>
      </c>
      <c r="E259" s="70">
        <f t="shared" si="20"/>
        <v>23078.089999999997</v>
      </c>
      <c r="F259" s="70">
        <f t="shared" si="23"/>
        <v>36459.31</v>
      </c>
      <c r="G259" s="70">
        <f t="shared" si="21"/>
        <v>3626346.3899354851</v>
      </c>
      <c r="O259" s="94"/>
      <c r="P259" s="80"/>
      <c r="Q259" s="69"/>
      <c r="R259" s="95"/>
      <c r="S259" s="95"/>
      <c r="T259" s="95"/>
      <c r="U259" s="95"/>
    </row>
    <row r="260" spans="1:21" x14ac:dyDescent="0.35">
      <c r="A260" s="94">
        <f t="shared" si="22"/>
        <v>50679</v>
      </c>
      <c r="B260" s="80">
        <v>243</v>
      </c>
      <c r="C260" s="70">
        <f t="shared" si="18"/>
        <v>3626346.3899354851</v>
      </c>
      <c r="D260" s="70">
        <f t="shared" si="19"/>
        <v>13296.6</v>
      </c>
      <c r="E260" s="70">
        <f t="shared" si="20"/>
        <v>23162.71</v>
      </c>
      <c r="F260" s="70">
        <f t="shared" si="23"/>
        <v>36459.31</v>
      </c>
      <c r="G260" s="70">
        <f t="shared" si="21"/>
        <v>3603183.6799354851</v>
      </c>
      <c r="O260" s="94"/>
      <c r="P260" s="80"/>
      <c r="Q260" s="69"/>
      <c r="R260" s="95"/>
      <c r="S260" s="95"/>
      <c r="T260" s="95"/>
      <c r="U260" s="95"/>
    </row>
    <row r="261" spans="1:21" x14ac:dyDescent="0.35">
      <c r="A261" s="94">
        <f t="shared" si="22"/>
        <v>50710</v>
      </c>
      <c r="B261" s="80">
        <v>244</v>
      </c>
      <c r="C261" s="70">
        <f t="shared" si="18"/>
        <v>3603183.6799354851</v>
      </c>
      <c r="D261" s="70">
        <f t="shared" si="19"/>
        <v>13211.67</v>
      </c>
      <c r="E261" s="70">
        <f t="shared" si="20"/>
        <v>23247.64</v>
      </c>
      <c r="F261" s="70">
        <f t="shared" si="23"/>
        <v>36459.31</v>
      </c>
      <c r="G261" s="70">
        <f t="shared" si="21"/>
        <v>3579936.039935485</v>
      </c>
      <c r="O261" s="94"/>
      <c r="P261" s="80"/>
      <c r="Q261" s="69"/>
      <c r="R261" s="95"/>
      <c r="S261" s="95"/>
      <c r="T261" s="95"/>
      <c r="U261" s="95"/>
    </row>
    <row r="262" spans="1:21" x14ac:dyDescent="0.35">
      <c r="A262" s="94">
        <f t="shared" si="22"/>
        <v>50740</v>
      </c>
      <c r="B262" s="80">
        <v>245</v>
      </c>
      <c r="C262" s="70">
        <f t="shared" si="18"/>
        <v>3579936.039935485</v>
      </c>
      <c r="D262" s="70">
        <f t="shared" si="19"/>
        <v>13126.43</v>
      </c>
      <c r="E262" s="70">
        <f t="shared" si="20"/>
        <v>23332.879999999997</v>
      </c>
      <c r="F262" s="70">
        <f t="shared" si="23"/>
        <v>36459.31</v>
      </c>
      <c r="G262" s="70">
        <f t="shared" si="21"/>
        <v>3556603.1599354851</v>
      </c>
      <c r="O262" s="94"/>
      <c r="P262" s="80"/>
      <c r="Q262" s="69"/>
      <c r="R262" s="95"/>
      <c r="S262" s="95"/>
      <c r="T262" s="95"/>
      <c r="U262" s="95"/>
    </row>
    <row r="263" spans="1:21" x14ac:dyDescent="0.35">
      <c r="A263" s="94">
        <f t="shared" si="22"/>
        <v>50771</v>
      </c>
      <c r="B263" s="80">
        <v>246</v>
      </c>
      <c r="C263" s="70">
        <f t="shared" si="18"/>
        <v>3556603.1599354851</v>
      </c>
      <c r="D263" s="70">
        <f t="shared" si="19"/>
        <v>13040.88</v>
      </c>
      <c r="E263" s="70">
        <f t="shared" si="20"/>
        <v>23418.43</v>
      </c>
      <c r="F263" s="70">
        <f t="shared" si="23"/>
        <v>36459.31</v>
      </c>
      <c r="G263" s="70">
        <f t="shared" si="21"/>
        <v>3533184.7299354849</v>
      </c>
      <c r="O263" s="94"/>
      <c r="P263" s="80"/>
      <c r="Q263" s="69"/>
      <c r="R263" s="95"/>
      <c r="S263" s="95"/>
      <c r="T263" s="95"/>
      <c r="U263" s="95"/>
    </row>
    <row r="264" spans="1:21" x14ac:dyDescent="0.35">
      <c r="A264" s="94">
        <f t="shared" si="22"/>
        <v>50802</v>
      </c>
      <c r="B264" s="80">
        <v>247</v>
      </c>
      <c r="C264" s="70">
        <f t="shared" si="18"/>
        <v>3533184.7299354849</v>
      </c>
      <c r="D264" s="70">
        <f t="shared" si="19"/>
        <v>12955.01</v>
      </c>
      <c r="E264" s="70">
        <f t="shared" si="20"/>
        <v>23504.299999999996</v>
      </c>
      <c r="F264" s="70">
        <f t="shared" si="23"/>
        <v>36459.31</v>
      </c>
      <c r="G264" s="70">
        <f t="shared" si="21"/>
        <v>3509680.4299354851</v>
      </c>
      <c r="O264" s="94"/>
      <c r="P264" s="80"/>
      <c r="Q264" s="69"/>
      <c r="R264" s="95"/>
      <c r="S264" s="95"/>
      <c r="T264" s="95"/>
      <c r="U264" s="95"/>
    </row>
    <row r="265" spans="1:21" x14ac:dyDescent="0.35">
      <c r="A265" s="94">
        <f t="shared" si="22"/>
        <v>50830</v>
      </c>
      <c r="B265" s="80">
        <v>248</v>
      </c>
      <c r="C265" s="70">
        <f t="shared" si="18"/>
        <v>3509680.4299354851</v>
      </c>
      <c r="D265" s="70">
        <f t="shared" si="19"/>
        <v>12868.83</v>
      </c>
      <c r="E265" s="70">
        <f t="shared" si="20"/>
        <v>23590.479999999996</v>
      </c>
      <c r="F265" s="70">
        <f t="shared" si="23"/>
        <v>36459.31</v>
      </c>
      <c r="G265" s="70">
        <f t="shared" si="21"/>
        <v>3486089.9499354851</v>
      </c>
      <c r="O265" s="94"/>
      <c r="P265" s="80"/>
      <c r="Q265" s="69"/>
      <c r="R265" s="95"/>
      <c r="S265" s="95"/>
      <c r="T265" s="95"/>
      <c r="U265" s="95"/>
    </row>
    <row r="266" spans="1:21" x14ac:dyDescent="0.35">
      <c r="A266" s="94">
        <f t="shared" si="22"/>
        <v>50861</v>
      </c>
      <c r="B266" s="80">
        <v>249</v>
      </c>
      <c r="C266" s="70">
        <f t="shared" si="18"/>
        <v>3486089.9499354851</v>
      </c>
      <c r="D266" s="70">
        <f t="shared" si="19"/>
        <v>12782.33</v>
      </c>
      <c r="E266" s="70">
        <f t="shared" si="20"/>
        <v>23676.979999999996</v>
      </c>
      <c r="F266" s="70">
        <f t="shared" si="23"/>
        <v>36459.31</v>
      </c>
      <c r="G266" s="70">
        <f t="shared" si="21"/>
        <v>3462412.9699354852</v>
      </c>
      <c r="O266" s="94"/>
      <c r="P266" s="80"/>
      <c r="Q266" s="69"/>
      <c r="R266" s="95"/>
      <c r="S266" s="95"/>
      <c r="T266" s="95"/>
      <c r="U266" s="95"/>
    </row>
    <row r="267" spans="1:21" x14ac:dyDescent="0.35">
      <c r="A267" s="94">
        <f t="shared" si="22"/>
        <v>50891</v>
      </c>
      <c r="B267" s="80">
        <v>250</v>
      </c>
      <c r="C267" s="70">
        <f t="shared" si="18"/>
        <v>3462412.9699354852</v>
      </c>
      <c r="D267" s="70">
        <f t="shared" si="19"/>
        <v>12695.51</v>
      </c>
      <c r="E267" s="70">
        <f t="shared" si="20"/>
        <v>23763.799999999996</v>
      </c>
      <c r="F267" s="70">
        <f t="shared" si="23"/>
        <v>36459.31</v>
      </c>
      <c r="G267" s="70">
        <f t="shared" si="21"/>
        <v>3438649.1699354853</v>
      </c>
      <c r="O267" s="94"/>
      <c r="P267" s="80"/>
      <c r="Q267" s="69"/>
      <c r="R267" s="95"/>
      <c r="S267" s="95"/>
      <c r="T267" s="95"/>
      <c r="U267" s="95"/>
    </row>
    <row r="268" spans="1:21" x14ac:dyDescent="0.35">
      <c r="A268" s="94">
        <f t="shared" si="22"/>
        <v>50922</v>
      </c>
      <c r="B268" s="80">
        <v>251</v>
      </c>
      <c r="C268" s="70">
        <f t="shared" si="18"/>
        <v>3438649.1699354853</v>
      </c>
      <c r="D268" s="70">
        <f t="shared" si="19"/>
        <v>12608.38</v>
      </c>
      <c r="E268" s="70">
        <f t="shared" si="20"/>
        <v>23850.93</v>
      </c>
      <c r="F268" s="70">
        <f t="shared" si="23"/>
        <v>36459.31</v>
      </c>
      <c r="G268" s="70">
        <f t="shared" si="21"/>
        <v>3414798.2399354852</v>
      </c>
      <c r="O268" s="94"/>
      <c r="P268" s="80"/>
      <c r="Q268" s="69"/>
      <c r="R268" s="95"/>
      <c r="S268" s="95"/>
      <c r="T268" s="95"/>
      <c r="U268" s="95"/>
    </row>
    <row r="269" spans="1:21" x14ac:dyDescent="0.35">
      <c r="A269" s="94">
        <f t="shared" si="22"/>
        <v>50952</v>
      </c>
      <c r="B269" s="80">
        <v>252</v>
      </c>
      <c r="C269" s="70">
        <f t="shared" si="18"/>
        <v>3414798.2399354852</v>
      </c>
      <c r="D269" s="70">
        <f t="shared" si="19"/>
        <v>12520.93</v>
      </c>
      <c r="E269" s="70">
        <f t="shared" si="20"/>
        <v>23938.379999999997</v>
      </c>
      <c r="F269" s="70">
        <f t="shared" si="23"/>
        <v>36459.31</v>
      </c>
      <c r="G269" s="70">
        <f t="shared" si="21"/>
        <v>3390859.8599354853</v>
      </c>
      <c r="O269" s="94"/>
      <c r="P269" s="80"/>
      <c r="Q269" s="69"/>
      <c r="R269" s="95"/>
      <c r="S269" s="95"/>
      <c r="T269" s="95"/>
      <c r="U269" s="95"/>
    </row>
    <row r="270" spans="1:21" x14ac:dyDescent="0.35">
      <c r="A270" s="94">
        <f t="shared" si="22"/>
        <v>50983</v>
      </c>
      <c r="B270" s="80">
        <v>253</v>
      </c>
      <c r="C270" s="70">
        <f t="shared" si="18"/>
        <v>3390859.8599354853</v>
      </c>
      <c r="D270" s="70">
        <f t="shared" si="19"/>
        <v>12433.15</v>
      </c>
      <c r="E270" s="70">
        <f t="shared" si="20"/>
        <v>24026.159999999996</v>
      </c>
      <c r="F270" s="70">
        <f t="shared" si="23"/>
        <v>36459.31</v>
      </c>
      <c r="G270" s="70">
        <f t="shared" si="21"/>
        <v>3366833.6999354851</v>
      </c>
      <c r="O270" s="94"/>
      <c r="P270" s="80"/>
      <c r="Q270" s="69"/>
      <c r="R270" s="95"/>
      <c r="S270" s="95"/>
      <c r="T270" s="95"/>
      <c r="U270" s="95"/>
    </row>
    <row r="271" spans="1:21" x14ac:dyDescent="0.35">
      <c r="A271" s="94">
        <f t="shared" si="22"/>
        <v>51014</v>
      </c>
      <c r="B271" s="80">
        <v>254</v>
      </c>
      <c r="C271" s="70">
        <f t="shared" si="18"/>
        <v>3366833.6999354851</v>
      </c>
      <c r="D271" s="70">
        <f t="shared" si="19"/>
        <v>12345.06</v>
      </c>
      <c r="E271" s="70">
        <f t="shared" si="20"/>
        <v>24114.25</v>
      </c>
      <c r="F271" s="70">
        <f t="shared" si="23"/>
        <v>36459.31</v>
      </c>
      <c r="G271" s="70">
        <f t="shared" si="21"/>
        <v>3342719.4499354851</v>
      </c>
      <c r="O271" s="94"/>
      <c r="P271" s="80"/>
      <c r="Q271" s="69"/>
      <c r="R271" s="95"/>
      <c r="S271" s="95"/>
      <c r="T271" s="95"/>
      <c r="U271" s="95"/>
    </row>
    <row r="272" spans="1:21" x14ac:dyDescent="0.35">
      <c r="A272" s="94">
        <f t="shared" si="22"/>
        <v>51044</v>
      </c>
      <c r="B272" s="80">
        <v>255</v>
      </c>
      <c r="C272" s="70">
        <f t="shared" si="18"/>
        <v>3342719.4499354851</v>
      </c>
      <c r="D272" s="70">
        <f t="shared" si="19"/>
        <v>12256.64</v>
      </c>
      <c r="E272" s="70">
        <f t="shared" si="20"/>
        <v>24202.67</v>
      </c>
      <c r="F272" s="70">
        <f t="shared" si="23"/>
        <v>36459.31</v>
      </c>
      <c r="G272" s="70">
        <f t="shared" si="21"/>
        <v>3318516.7799354852</v>
      </c>
      <c r="O272" s="94"/>
      <c r="P272" s="80"/>
      <c r="Q272" s="69"/>
      <c r="R272" s="95"/>
      <c r="S272" s="95"/>
      <c r="T272" s="95"/>
      <c r="U272" s="95"/>
    </row>
    <row r="273" spans="1:21" x14ac:dyDescent="0.35">
      <c r="A273" s="94">
        <f t="shared" si="22"/>
        <v>51075</v>
      </c>
      <c r="B273" s="80">
        <v>256</v>
      </c>
      <c r="C273" s="70">
        <f t="shared" si="18"/>
        <v>3318516.7799354852</v>
      </c>
      <c r="D273" s="70">
        <f t="shared" si="19"/>
        <v>12167.89</v>
      </c>
      <c r="E273" s="70">
        <f t="shared" si="20"/>
        <v>24291.42</v>
      </c>
      <c r="F273" s="70">
        <f t="shared" si="23"/>
        <v>36459.31</v>
      </c>
      <c r="G273" s="70">
        <f t="shared" si="21"/>
        <v>3294225.3599354853</v>
      </c>
      <c r="O273" s="94"/>
      <c r="P273" s="80"/>
      <c r="Q273" s="69"/>
      <c r="R273" s="95"/>
      <c r="S273" s="95"/>
      <c r="T273" s="95"/>
      <c r="U273" s="95"/>
    </row>
    <row r="274" spans="1:21" x14ac:dyDescent="0.35">
      <c r="A274" s="94">
        <f t="shared" si="22"/>
        <v>51105</v>
      </c>
      <c r="B274" s="80">
        <v>257</v>
      </c>
      <c r="C274" s="70">
        <f t="shared" si="18"/>
        <v>3294225.3599354853</v>
      </c>
      <c r="D274" s="70">
        <f t="shared" si="19"/>
        <v>12078.83</v>
      </c>
      <c r="E274" s="70">
        <f t="shared" si="20"/>
        <v>24380.479999999996</v>
      </c>
      <c r="F274" s="70">
        <f t="shared" si="23"/>
        <v>36459.31</v>
      </c>
      <c r="G274" s="70">
        <f t="shared" si="21"/>
        <v>3269844.8799354853</v>
      </c>
      <c r="O274" s="94"/>
      <c r="P274" s="80"/>
      <c r="Q274" s="69"/>
      <c r="R274" s="95"/>
      <c r="S274" s="95"/>
      <c r="T274" s="95"/>
      <c r="U274" s="95"/>
    </row>
    <row r="275" spans="1:21" x14ac:dyDescent="0.35">
      <c r="A275" s="94">
        <f t="shared" si="22"/>
        <v>51136</v>
      </c>
      <c r="B275" s="80">
        <v>258</v>
      </c>
      <c r="C275" s="70">
        <f t="shared" si="18"/>
        <v>3269844.8799354853</v>
      </c>
      <c r="D275" s="70">
        <f t="shared" si="19"/>
        <v>11989.43</v>
      </c>
      <c r="E275" s="70">
        <f t="shared" si="20"/>
        <v>24469.879999999997</v>
      </c>
      <c r="F275" s="70">
        <f t="shared" si="23"/>
        <v>36459.31</v>
      </c>
      <c r="G275" s="70">
        <f t="shared" si="21"/>
        <v>3245374.9999354854</v>
      </c>
      <c r="O275" s="94"/>
      <c r="P275" s="80"/>
      <c r="Q275" s="69"/>
      <c r="R275" s="95"/>
      <c r="S275" s="95"/>
      <c r="T275" s="95"/>
      <c r="U275" s="95"/>
    </row>
    <row r="276" spans="1:21" x14ac:dyDescent="0.35">
      <c r="A276" s="94">
        <f t="shared" si="22"/>
        <v>51167</v>
      </c>
      <c r="B276" s="80">
        <v>259</v>
      </c>
      <c r="C276" s="70">
        <f t="shared" ref="C276:C339" si="24">G275</f>
        <v>3245374.9999354854</v>
      </c>
      <c r="D276" s="70">
        <f t="shared" ref="D276:D339" si="25">ROUND(C276*$E$14/12,2)</f>
        <v>11899.71</v>
      </c>
      <c r="E276" s="70">
        <f t="shared" ref="E276:E339" si="26">F276-D276</f>
        <v>24559.599999999999</v>
      </c>
      <c r="F276" s="70">
        <f t="shared" si="23"/>
        <v>36459.31</v>
      </c>
      <c r="G276" s="70">
        <f t="shared" ref="G276:G339" si="27">C276-E276</f>
        <v>3220815.3999354853</v>
      </c>
      <c r="O276" s="94"/>
      <c r="P276" s="80"/>
      <c r="Q276" s="69"/>
      <c r="R276" s="95"/>
      <c r="S276" s="95"/>
      <c r="T276" s="95"/>
      <c r="U276" s="95"/>
    </row>
    <row r="277" spans="1:21" x14ac:dyDescent="0.35">
      <c r="A277" s="94">
        <f t="shared" ref="A277:A340" si="28">EDATE(A276,1)</f>
        <v>51196</v>
      </c>
      <c r="B277" s="80">
        <v>260</v>
      </c>
      <c r="C277" s="70">
        <f t="shared" si="24"/>
        <v>3220815.3999354853</v>
      </c>
      <c r="D277" s="70">
        <f t="shared" si="25"/>
        <v>11809.66</v>
      </c>
      <c r="E277" s="70">
        <f t="shared" si="26"/>
        <v>24649.649999999998</v>
      </c>
      <c r="F277" s="70">
        <f t="shared" si="23"/>
        <v>36459.31</v>
      </c>
      <c r="G277" s="70">
        <f t="shared" si="27"/>
        <v>3196165.7499354854</v>
      </c>
      <c r="O277" s="94"/>
      <c r="P277" s="80"/>
      <c r="Q277" s="69"/>
      <c r="R277" s="95"/>
      <c r="S277" s="95"/>
      <c r="T277" s="95"/>
      <c r="U277" s="95"/>
    </row>
    <row r="278" spans="1:21" x14ac:dyDescent="0.35">
      <c r="A278" s="94">
        <f t="shared" si="28"/>
        <v>51227</v>
      </c>
      <c r="B278" s="80">
        <v>261</v>
      </c>
      <c r="C278" s="70">
        <f t="shared" si="24"/>
        <v>3196165.7499354854</v>
      </c>
      <c r="D278" s="70">
        <f t="shared" si="25"/>
        <v>11719.27</v>
      </c>
      <c r="E278" s="70">
        <f t="shared" si="26"/>
        <v>24740.039999999997</v>
      </c>
      <c r="F278" s="70">
        <f t="shared" ref="F278:F341" si="29">F277</f>
        <v>36459.31</v>
      </c>
      <c r="G278" s="70">
        <f t="shared" si="27"/>
        <v>3171425.7099354854</v>
      </c>
      <c r="O278" s="94"/>
      <c r="P278" s="80"/>
      <c r="Q278" s="69"/>
      <c r="R278" s="95"/>
      <c r="S278" s="95"/>
      <c r="T278" s="95"/>
      <c r="U278" s="95"/>
    </row>
    <row r="279" spans="1:21" x14ac:dyDescent="0.35">
      <c r="A279" s="94">
        <f t="shared" si="28"/>
        <v>51257</v>
      </c>
      <c r="B279" s="80">
        <v>262</v>
      </c>
      <c r="C279" s="70">
        <f t="shared" si="24"/>
        <v>3171425.7099354854</v>
      </c>
      <c r="D279" s="70">
        <f t="shared" si="25"/>
        <v>11628.56</v>
      </c>
      <c r="E279" s="70">
        <f t="shared" si="26"/>
        <v>24830.75</v>
      </c>
      <c r="F279" s="70">
        <f t="shared" si="29"/>
        <v>36459.31</v>
      </c>
      <c r="G279" s="70">
        <f t="shared" si="27"/>
        <v>3146594.9599354854</v>
      </c>
      <c r="O279" s="94"/>
      <c r="P279" s="80"/>
      <c r="Q279" s="69"/>
      <c r="R279" s="95"/>
      <c r="S279" s="95"/>
      <c r="T279" s="95"/>
      <c r="U279" s="95"/>
    </row>
    <row r="280" spans="1:21" x14ac:dyDescent="0.35">
      <c r="A280" s="94">
        <f t="shared" si="28"/>
        <v>51288</v>
      </c>
      <c r="B280" s="80">
        <v>263</v>
      </c>
      <c r="C280" s="70">
        <f t="shared" si="24"/>
        <v>3146594.9599354854</v>
      </c>
      <c r="D280" s="70">
        <f t="shared" si="25"/>
        <v>11537.51</v>
      </c>
      <c r="E280" s="70">
        <f t="shared" si="26"/>
        <v>24921.799999999996</v>
      </c>
      <c r="F280" s="70">
        <f t="shared" si="29"/>
        <v>36459.31</v>
      </c>
      <c r="G280" s="70">
        <f t="shared" si="27"/>
        <v>3121673.1599354856</v>
      </c>
      <c r="O280" s="94"/>
      <c r="P280" s="80"/>
      <c r="Q280" s="69"/>
      <c r="R280" s="95"/>
      <c r="S280" s="95"/>
      <c r="T280" s="95"/>
      <c r="U280" s="95"/>
    </row>
    <row r="281" spans="1:21" x14ac:dyDescent="0.35">
      <c r="A281" s="94">
        <f t="shared" si="28"/>
        <v>51318</v>
      </c>
      <c r="B281" s="80">
        <v>264</v>
      </c>
      <c r="C281" s="70">
        <f t="shared" si="24"/>
        <v>3121673.1599354856</v>
      </c>
      <c r="D281" s="70">
        <f t="shared" si="25"/>
        <v>11446.13</v>
      </c>
      <c r="E281" s="70">
        <f t="shared" si="26"/>
        <v>25013.18</v>
      </c>
      <c r="F281" s="70">
        <f t="shared" si="29"/>
        <v>36459.31</v>
      </c>
      <c r="G281" s="70">
        <f t="shared" si="27"/>
        <v>3096659.9799354854</v>
      </c>
      <c r="O281" s="94"/>
      <c r="P281" s="80"/>
      <c r="Q281" s="69"/>
      <c r="R281" s="95"/>
      <c r="S281" s="95"/>
      <c r="T281" s="95"/>
      <c r="U281" s="95"/>
    </row>
    <row r="282" spans="1:21" x14ac:dyDescent="0.35">
      <c r="A282" s="94">
        <f t="shared" si="28"/>
        <v>51349</v>
      </c>
      <c r="B282" s="80">
        <v>265</v>
      </c>
      <c r="C282" s="70">
        <f t="shared" si="24"/>
        <v>3096659.9799354854</v>
      </c>
      <c r="D282" s="70">
        <f t="shared" si="25"/>
        <v>11354.42</v>
      </c>
      <c r="E282" s="70">
        <f t="shared" si="26"/>
        <v>25104.89</v>
      </c>
      <c r="F282" s="70">
        <f t="shared" si="29"/>
        <v>36459.31</v>
      </c>
      <c r="G282" s="70">
        <f t="shared" si="27"/>
        <v>3071555.0899354853</v>
      </c>
      <c r="O282" s="94"/>
      <c r="P282" s="80"/>
      <c r="Q282" s="69"/>
      <c r="R282" s="95"/>
      <c r="S282" s="95"/>
      <c r="T282" s="95"/>
      <c r="U282" s="95"/>
    </row>
    <row r="283" spans="1:21" x14ac:dyDescent="0.35">
      <c r="A283" s="94">
        <f t="shared" si="28"/>
        <v>51380</v>
      </c>
      <c r="B283" s="80">
        <v>266</v>
      </c>
      <c r="C283" s="70">
        <f t="shared" si="24"/>
        <v>3071555.0899354853</v>
      </c>
      <c r="D283" s="70">
        <f t="shared" si="25"/>
        <v>11262.37</v>
      </c>
      <c r="E283" s="70">
        <f t="shared" si="26"/>
        <v>25196.939999999995</v>
      </c>
      <c r="F283" s="70">
        <f t="shared" si="29"/>
        <v>36459.31</v>
      </c>
      <c r="G283" s="70">
        <f t="shared" si="27"/>
        <v>3046358.1499354853</v>
      </c>
      <c r="O283" s="94"/>
      <c r="P283" s="80"/>
      <c r="Q283" s="69"/>
      <c r="R283" s="95"/>
      <c r="S283" s="95"/>
      <c r="T283" s="95"/>
      <c r="U283" s="95"/>
    </row>
    <row r="284" spans="1:21" x14ac:dyDescent="0.35">
      <c r="A284" s="94">
        <f t="shared" si="28"/>
        <v>51410</v>
      </c>
      <c r="B284" s="80">
        <v>267</v>
      </c>
      <c r="C284" s="70">
        <f t="shared" si="24"/>
        <v>3046358.1499354853</v>
      </c>
      <c r="D284" s="70">
        <f t="shared" si="25"/>
        <v>11169.98</v>
      </c>
      <c r="E284" s="70">
        <f t="shared" si="26"/>
        <v>25289.329999999998</v>
      </c>
      <c r="F284" s="70">
        <f t="shared" si="29"/>
        <v>36459.31</v>
      </c>
      <c r="G284" s="70">
        <f t="shared" si="27"/>
        <v>3021068.8199354853</v>
      </c>
      <c r="O284" s="94"/>
      <c r="P284" s="80"/>
      <c r="Q284" s="69"/>
      <c r="R284" s="95"/>
      <c r="S284" s="95"/>
      <c r="T284" s="95"/>
      <c r="U284" s="95"/>
    </row>
    <row r="285" spans="1:21" x14ac:dyDescent="0.35">
      <c r="A285" s="94">
        <f t="shared" si="28"/>
        <v>51441</v>
      </c>
      <c r="B285" s="80">
        <v>268</v>
      </c>
      <c r="C285" s="70">
        <f t="shared" si="24"/>
        <v>3021068.8199354853</v>
      </c>
      <c r="D285" s="70">
        <f t="shared" si="25"/>
        <v>11077.25</v>
      </c>
      <c r="E285" s="70">
        <f t="shared" si="26"/>
        <v>25382.059999999998</v>
      </c>
      <c r="F285" s="70">
        <f t="shared" si="29"/>
        <v>36459.31</v>
      </c>
      <c r="G285" s="70">
        <f t="shared" si="27"/>
        <v>2995686.7599354852</v>
      </c>
      <c r="O285" s="94"/>
      <c r="P285" s="80"/>
      <c r="Q285" s="69"/>
      <c r="R285" s="95"/>
      <c r="S285" s="95"/>
      <c r="T285" s="95"/>
      <c r="U285" s="95"/>
    </row>
    <row r="286" spans="1:21" x14ac:dyDescent="0.35">
      <c r="A286" s="94">
        <f t="shared" si="28"/>
        <v>51471</v>
      </c>
      <c r="B286" s="80">
        <v>269</v>
      </c>
      <c r="C286" s="70">
        <f t="shared" si="24"/>
        <v>2995686.7599354852</v>
      </c>
      <c r="D286" s="70">
        <f t="shared" si="25"/>
        <v>10984.18</v>
      </c>
      <c r="E286" s="70">
        <f t="shared" si="26"/>
        <v>25475.129999999997</v>
      </c>
      <c r="F286" s="70">
        <f t="shared" si="29"/>
        <v>36459.31</v>
      </c>
      <c r="G286" s="70">
        <f t="shared" si="27"/>
        <v>2970211.6299354853</v>
      </c>
      <c r="O286" s="94"/>
      <c r="P286" s="80"/>
      <c r="Q286" s="69"/>
      <c r="R286" s="95"/>
      <c r="S286" s="95"/>
      <c r="T286" s="95"/>
      <c r="U286" s="95"/>
    </row>
    <row r="287" spans="1:21" x14ac:dyDescent="0.35">
      <c r="A287" s="94">
        <f t="shared" si="28"/>
        <v>51502</v>
      </c>
      <c r="B287" s="80">
        <v>270</v>
      </c>
      <c r="C287" s="70">
        <f t="shared" si="24"/>
        <v>2970211.6299354853</v>
      </c>
      <c r="D287" s="70">
        <f t="shared" si="25"/>
        <v>10890.78</v>
      </c>
      <c r="E287" s="70">
        <f t="shared" si="26"/>
        <v>25568.53</v>
      </c>
      <c r="F287" s="70">
        <f t="shared" si="29"/>
        <v>36459.31</v>
      </c>
      <c r="G287" s="70">
        <f t="shared" si="27"/>
        <v>2944643.0999354855</v>
      </c>
      <c r="O287" s="94"/>
      <c r="P287" s="80"/>
      <c r="Q287" s="69"/>
      <c r="R287" s="95"/>
      <c r="S287" s="95"/>
      <c r="T287" s="95"/>
      <c r="U287" s="95"/>
    </row>
    <row r="288" spans="1:21" x14ac:dyDescent="0.35">
      <c r="A288" s="94">
        <f t="shared" si="28"/>
        <v>51533</v>
      </c>
      <c r="B288" s="80">
        <v>271</v>
      </c>
      <c r="C288" s="70">
        <f t="shared" si="24"/>
        <v>2944643.0999354855</v>
      </c>
      <c r="D288" s="70">
        <f t="shared" si="25"/>
        <v>10797.02</v>
      </c>
      <c r="E288" s="70">
        <f t="shared" si="26"/>
        <v>25662.289999999997</v>
      </c>
      <c r="F288" s="70">
        <f t="shared" si="29"/>
        <v>36459.31</v>
      </c>
      <c r="G288" s="70">
        <f t="shared" si="27"/>
        <v>2918980.8099354855</v>
      </c>
      <c r="O288" s="94"/>
      <c r="P288" s="80"/>
      <c r="Q288" s="69"/>
      <c r="R288" s="95"/>
      <c r="S288" s="95"/>
      <c r="T288" s="95"/>
      <c r="U288" s="95"/>
    </row>
    <row r="289" spans="1:21" x14ac:dyDescent="0.35">
      <c r="A289" s="94">
        <f t="shared" si="28"/>
        <v>51561</v>
      </c>
      <c r="B289" s="80">
        <v>272</v>
      </c>
      <c r="C289" s="70">
        <f t="shared" si="24"/>
        <v>2918980.8099354855</v>
      </c>
      <c r="D289" s="70">
        <f t="shared" si="25"/>
        <v>10702.93</v>
      </c>
      <c r="E289" s="70">
        <f t="shared" si="26"/>
        <v>25756.379999999997</v>
      </c>
      <c r="F289" s="70">
        <f t="shared" si="29"/>
        <v>36459.31</v>
      </c>
      <c r="G289" s="70">
        <f t="shared" si="27"/>
        <v>2893224.4299354856</v>
      </c>
      <c r="O289" s="94"/>
      <c r="P289" s="80"/>
      <c r="Q289" s="69"/>
      <c r="R289" s="95"/>
      <c r="S289" s="95"/>
      <c r="T289" s="95"/>
      <c r="U289" s="95"/>
    </row>
    <row r="290" spans="1:21" x14ac:dyDescent="0.35">
      <c r="A290" s="94">
        <f t="shared" si="28"/>
        <v>51592</v>
      </c>
      <c r="B290" s="80">
        <v>273</v>
      </c>
      <c r="C290" s="70">
        <f t="shared" si="24"/>
        <v>2893224.4299354856</v>
      </c>
      <c r="D290" s="70">
        <f t="shared" si="25"/>
        <v>10608.49</v>
      </c>
      <c r="E290" s="70">
        <f t="shared" si="26"/>
        <v>25850.82</v>
      </c>
      <c r="F290" s="70">
        <f t="shared" si="29"/>
        <v>36459.31</v>
      </c>
      <c r="G290" s="70">
        <f t="shared" si="27"/>
        <v>2867373.6099354858</v>
      </c>
      <c r="O290" s="94"/>
      <c r="P290" s="80"/>
      <c r="Q290" s="69"/>
      <c r="R290" s="95"/>
      <c r="S290" s="95"/>
      <c r="T290" s="95"/>
      <c r="U290" s="95"/>
    </row>
    <row r="291" spans="1:21" x14ac:dyDescent="0.35">
      <c r="A291" s="94">
        <f t="shared" si="28"/>
        <v>51622</v>
      </c>
      <c r="B291" s="80">
        <v>274</v>
      </c>
      <c r="C291" s="70">
        <f t="shared" si="24"/>
        <v>2867373.6099354858</v>
      </c>
      <c r="D291" s="70">
        <f t="shared" si="25"/>
        <v>10513.7</v>
      </c>
      <c r="E291" s="70">
        <f t="shared" si="26"/>
        <v>25945.609999999997</v>
      </c>
      <c r="F291" s="70">
        <f t="shared" si="29"/>
        <v>36459.31</v>
      </c>
      <c r="G291" s="70">
        <f t="shared" si="27"/>
        <v>2841427.9999354859</v>
      </c>
      <c r="O291" s="94"/>
      <c r="P291" s="80"/>
      <c r="Q291" s="69"/>
      <c r="R291" s="95"/>
      <c r="S291" s="95"/>
      <c r="T291" s="95"/>
      <c r="U291" s="95"/>
    </row>
    <row r="292" spans="1:21" x14ac:dyDescent="0.35">
      <c r="A292" s="94">
        <f t="shared" si="28"/>
        <v>51653</v>
      </c>
      <c r="B292" s="80">
        <v>275</v>
      </c>
      <c r="C292" s="70">
        <f t="shared" si="24"/>
        <v>2841427.9999354859</v>
      </c>
      <c r="D292" s="70">
        <f t="shared" si="25"/>
        <v>10418.57</v>
      </c>
      <c r="E292" s="70">
        <f t="shared" si="26"/>
        <v>26040.739999999998</v>
      </c>
      <c r="F292" s="70">
        <f t="shared" si="29"/>
        <v>36459.31</v>
      </c>
      <c r="G292" s="70">
        <f t="shared" si="27"/>
        <v>2815387.2599354857</v>
      </c>
      <c r="O292" s="94"/>
      <c r="P292" s="80"/>
      <c r="Q292" s="69"/>
      <c r="R292" s="95"/>
      <c r="S292" s="95"/>
      <c r="T292" s="95"/>
      <c r="U292" s="95"/>
    </row>
    <row r="293" spans="1:21" x14ac:dyDescent="0.35">
      <c r="A293" s="94">
        <f t="shared" si="28"/>
        <v>51683</v>
      </c>
      <c r="B293" s="80">
        <v>276</v>
      </c>
      <c r="C293" s="70">
        <f t="shared" si="24"/>
        <v>2815387.2599354857</v>
      </c>
      <c r="D293" s="70">
        <f t="shared" si="25"/>
        <v>10323.09</v>
      </c>
      <c r="E293" s="70">
        <f t="shared" si="26"/>
        <v>26136.219999999998</v>
      </c>
      <c r="F293" s="70">
        <f t="shared" si="29"/>
        <v>36459.31</v>
      </c>
      <c r="G293" s="70">
        <f t="shared" si="27"/>
        <v>2789251.0399354855</v>
      </c>
      <c r="O293" s="94"/>
      <c r="P293" s="80"/>
      <c r="Q293" s="69"/>
      <c r="R293" s="95"/>
      <c r="S293" s="95"/>
      <c r="T293" s="95"/>
      <c r="U293" s="95"/>
    </row>
    <row r="294" spans="1:21" x14ac:dyDescent="0.35">
      <c r="A294" s="94">
        <f t="shared" si="28"/>
        <v>51714</v>
      </c>
      <c r="B294" s="80">
        <v>277</v>
      </c>
      <c r="C294" s="70">
        <f t="shared" si="24"/>
        <v>2789251.0399354855</v>
      </c>
      <c r="D294" s="70">
        <f t="shared" si="25"/>
        <v>10227.25</v>
      </c>
      <c r="E294" s="70">
        <f t="shared" si="26"/>
        <v>26232.059999999998</v>
      </c>
      <c r="F294" s="70">
        <f t="shared" si="29"/>
        <v>36459.31</v>
      </c>
      <c r="G294" s="70">
        <f t="shared" si="27"/>
        <v>2763018.9799354854</v>
      </c>
      <c r="O294" s="94"/>
      <c r="P294" s="80"/>
      <c r="Q294" s="69"/>
      <c r="R294" s="95"/>
      <c r="S294" s="95"/>
      <c r="T294" s="95"/>
      <c r="U294" s="95"/>
    </row>
    <row r="295" spans="1:21" x14ac:dyDescent="0.35">
      <c r="A295" s="94">
        <f t="shared" si="28"/>
        <v>51745</v>
      </c>
      <c r="B295" s="80">
        <v>278</v>
      </c>
      <c r="C295" s="70">
        <f t="shared" si="24"/>
        <v>2763018.9799354854</v>
      </c>
      <c r="D295" s="70">
        <f t="shared" si="25"/>
        <v>10131.07</v>
      </c>
      <c r="E295" s="70">
        <f t="shared" si="26"/>
        <v>26328.239999999998</v>
      </c>
      <c r="F295" s="70">
        <f t="shared" si="29"/>
        <v>36459.31</v>
      </c>
      <c r="G295" s="70">
        <f t="shared" si="27"/>
        <v>2736690.7399354852</v>
      </c>
      <c r="O295" s="94"/>
      <c r="P295" s="80"/>
      <c r="Q295" s="69"/>
      <c r="R295" s="95"/>
      <c r="S295" s="95"/>
      <c r="T295" s="95"/>
      <c r="U295" s="95"/>
    </row>
    <row r="296" spans="1:21" x14ac:dyDescent="0.35">
      <c r="A296" s="94">
        <f t="shared" si="28"/>
        <v>51775</v>
      </c>
      <c r="B296" s="80">
        <v>279</v>
      </c>
      <c r="C296" s="70">
        <f t="shared" si="24"/>
        <v>2736690.7399354852</v>
      </c>
      <c r="D296" s="70">
        <f t="shared" si="25"/>
        <v>10034.530000000001</v>
      </c>
      <c r="E296" s="70">
        <f t="shared" si="26"/>
        <v>26424.78</v>
      </c>
      <c r="F296" s="70">
        <f t="shared" si="29"/>
        <v>36459.31</v>
      </c>
      <c r="G296" s="70">
        <f t="shared" si="27"/>
        <v>2710265.9599354854</v>
      </c>
      <c r="O296" s="94"/>
      <c r="P296" s="80"/>
      <c r="Q296" s="69"/>
      <c r="R296" s="95"/>
      <c r="S296" s="95"/>
      <c r="T296" s="95"/>
      <c r="U296" s="95"/>
    </row>
    <row r="297" spans="1:21" x14ac:dyDescent="0.35">
      <c r="A297" s="94">
        <f t="shared" si="28"/>
        <v>51806</v>
      </c>
      <c r="B297" s="80">
        <v>280</v>
      </c>
      <c r="C297" s="70">
        <f t="shared" si="24"/>
        <v>2710265.9599354854</v>
      </c>
      <c r="D297" s="70">
        <f t="shared" si="25"/>
        <v>9937.64</v>
      </c>
      <c r="E297" s="70">
        <f t="shared" si="26"/>
        <v>26521.67</v>
      </c>
      <c r="F297" s="70">
        <f t="shared" si="29"/>
        <v>36459.31</v>
      </c>
      <c r="G297" s="70">
        <f t="shared" si="27"/>
        <v>2683744.2899354855</v>
      </c>
      <c r="O297" s="94"/>
      <c r="P297" s="80"/>
      <c r="Q297" s="69"/>
      <c r="R297" s="95"/>
      <c r="S297" s="95"/>
      <c r="T297" s="95"/>
      <c r="U297" s="95"/>
    </row>
    <row r="298" spans="1:21" x14ac:dyDescent="0.35">
      <c r="A298" s="94">
        <f t="shared" si="28"/>
        <v>51836</v>
      </c>
      <c r="B298" s="80">
        <v>281</v>
      </c>
      <c r="C298" s="70">
        <f t="shared" si="24"/>
        <v>2683744.2899354855</v>
      </c>
      <c r="D298" s="70">
        <f t="shared" si="25"/>
        <v>9840.4</v>
      </c>
      <c r="E298" s="70">
        <f t="shared" si="26"/>
        <v>26618.909999999996</v>
      </c>
      <c r="F298" s="70">
        <f t="shared" si="29"/>
        <v>36459.31</v>
      </c>
      <c r="G298" s="70">
        <f t="shared" si="27"/>
        <v>2657125.3799354853</v>
      </c>
      <c r="O298" s="94"/>
      <c r="P298" s="80"/>
      <c r="Q298" s="69"/>
      <c r="R298" s="95"/>
      <c r="S298" s="95"/>
      <c r="T298" s="95"/>
      <c r="U298" s="95"/>
    </row>
    <row r="299" spans="1:21" x14ac:dyDescent="0.35">
      <c r="A299" s="94">
        <f t="shared" si="28"/>
        <v>51867</v>
      </c>
      <c r="B299" s="80">
        <v>282</v>
      </c>
      <c r="C299" s="70">
        <f t="shared" si="24"/>
        <v>2657125.3799354853</v>
      </c>
      <c r="D299" s="70">
        <f t="shared" si="25"/>
        <v>9742.7900000000009</v>
      </c>
      <c r="E299" s="70">
        <f t="shared" si="26"/>
        <v>26716.519999999997</v>
      </c>
      <c r="F299" s="70">
        <f t="shared" si="29"/>
        <v>36459.31</v>
      </c>
      <c r="G299" s="70">
        <f t="shared" si="27"/>
        <v>2630408.8599354853</v>
      </c>
      <c r="O299" s="94"/>
      <c r="P299" s="80"/>
      <c r="Q299" s="69"/>
      <c r="R299" s="95"/>
      <c r="S299" s="95"/>
      <c r="T299" s="95"/>
      <c r="U299" s="95"/>
    </row>
    <row r="300" spans="1:21" x14ac:dyDescent="0.35">
      <c r="A300" s="94">
        <f t="shared" si="28"/>
        <v>51898</v>
      </c>
      <c r="B300" s="80">
        <v>283</v>
      </c>
      <c r="C300" s="70">
        <f t="shared" si="24"/>
        <v>2630408.8599354853</v>
      </c>
      <c r="D300" s="70">
        <f t="shared" si="25"/>
        <v>9644.83</v>
      </c>
      <c r="E300" s="70">
        <f t="shared" si="26"/>
        <v>26814.479999999996</v>
      </c>
      <c r="F300" s="70">
        <f t="shared" si="29"/>
        <v>36459.31</v>
      </c>
      <c r="G300" s="70">
        <f t="shared" si="27"/>
        <v>2603594.3799354853</v>
      </c>
      <c r="O300" s="94"/>
      <c r="P300" s="80"/>
      <c r="Q300" s="69"/>
      <c r="R300" s="95"/>
      <c r="S300" s="95"/>
      <c r="T300" s="95"/>
      <c r="U300" s="95"/>
    </row>
    <row r="301" spans="1:21" x14ac:dyDescent="0.35">
      <c r="A301" s="94">
        <f t="shared" si="28"/>
        <v>51926</v>
      </c>
      <c r="B301" s="80">
        <v>284</v>
      </c>
      <c r="C301" s="70">
        <f t="shared" si="24"/>
        <v>2603594.3799354853</v>
      </c>
      <c r="D301" s="70">
        <f t="shared" si="25"/>
        <v>9546.51</v>
      </c>
      <c r="E301" s="70">
        <f t="shared" si="26"/>
        <v>26912.799999999996</v>
      </c>
      <c r="F301" s="70">
        <f t="shared" si="29"/>
        <v>36459.31</v>
      </c>
      <c r="G301" s="70">
        <f t="shared" si="27"/>
        <v>2576681.5799354855</v>
      </c>
      <c r="O301" s="94"/>
      <c r="P301" s="80"/>
      <c r="Q301" s="69"/>
      <c r="R301" s="95"/>
      <c r="S301" s="95"/>
      <c r="T301" s="95"/>
      <c r="U301" s="95"/>
    </row>
    <row r="302" spans="1:21" x14ac:dyDescent="0.35">
      <c r="A302" s="94">
        <f t="shared" si="28"/>
        <v>51957</v>
      </c>
      <c r="B302" s="80">
        <v>285</v>
      </c>
      <c r="C302" s="70">
        <f t="shared" si="24"/>
        <v>2576681.5799354855</v>
      </c>
      <c r="D302" s="70">
        <f t="shared" si="25"/>
        <v>9447.83</v>
      </c>
      <c r="E302" s="70">
        <f t="shared" si="26"/>
        <v>27011.479999999996</v>
      </c>
      <c r="F302" s="70">
        <f t="shared" si="29"/>
        <v>36459.31</v>
      </c>
      <c r="G302" s="70">
        <f t="shared" si="27"/>
        <v>2549670.0999354855</v>
      </c>
      <c r="O302" s="94"/>
      <c r="P302" s="80"/>
      <c r="Q302" s="69"/>
      <c r="R302" s="95"/>
      <c r="S302" s="95"/>
      <c r="T302" s="95"/>
      <c r="U302" s="95"/>
    </row>
    <row r="303" spans="1:21" x14ac:dyDescent="0.35">
      <c r="A303" s="94">
        <f t="shared" si="28"/>
        <v>51987</v>
      </c>
      <c r="B303" s="80">
        <v>286</v>
      </c>
      <c r="C303" s="70">
        <f t="shared" si="24"/>
        <v>2549670.0999354855</v>
      </c>
      <c r="D303" s="70">
        <f t="shared" si="25"/>
        <v>9348.7900000000009</v>
      </c>
      <c r="E303" s="70">
        <f t="shared" si="26"/>
        <v>27110.519999999997</v>
      </c>
      <c r="F303" s="70">
        <f t="shared" si="29"/>
        <v>36459.31</v>
      </c>
      <c r="G303" s="70">
        <f t="shared" si="27"/>
        <v>2522559.5799354855</v>
      </c>
      <c r="O303" s="94"/>
      <c r="P303" s="80"/>
      <c r="Q303" s="69"/>
      <c r="R303" s="95"/>
      <c r="S303" s="95"/>
      <c r="T303" s="95"/>
      <c r="U303" s="95"/>
    </row>
    <row r="304" spans="1:21" x14ac:dyDescent="0.35">
      <c r="A304" s="94">
        <f t="shared" si="28"/>
        <v>52018</v>
      </c>
      <c r="B304" s="80">
        <v>287</v>
      </c>
      <c r="C304" s="70">
        <f t="shared" si="24"/>
        <v>2522559.5799354855</v>
      </c>
      <c r="D304" s="70">
        <f t="shared" si="25"/>
        <v>9249.39</v>
      </c>
      <c r="E304" s="70">
        <f t="shared" si="26"/>
        <v>27209.919999999998</v>
      </c>
      <c r="F304" s="70">
        <f t="shared" si="29"/>
        <v>36459.31</v>
      </c>
      <c r="G304" s="70">
        <f t="shared" si="27"/>
        <v>2495349.6599354856</v>
      </c>
      <c r="O304" s="94"/>
      <c r="P304" s="80"/>
      <c r="Q304" s="69"/>
      <c r="R304" s="95"/>
      <c r="S304" s="95"/>
      <c r="T304" s="95"/>
      <c r="U304" s="95"/>
    </row>
    <row r="305" spans="1:21" x14ac:dyDescent="0.35">
      <c r="A305" s="94">
        <f t="shared" si="28"/>
        <v>52048</v>
      </c>
      <c r="B305" s="80">
        <v>288</v>
      </c>
      <c r="C305" s="70">
        <f t="shared" si="24"/>
        <v>2495349.6599354856</v>
      </c>
      <c r="D305" s="70">
        <f t="shared" si="25"/>
        <v>9149.6200000000008</v>
      </c>
      <c r="E305" s="70">
        <f t="shared" si="26"/>
        <v>27309.689999999995</v>
      </c>
      <c r="F305" s="70">
        <f t="shared" si="29"/>
        <v>36459.31</v>
      </c>
      <c r="G305" s="70">
        <f t="shared" si="27"/>
        <v>2468039.9699354856</v>
      </c>
      <c r="O305" s="94"/>
      <c r="P305" s="80"/>
      <c r="Q305" s="69"/>
      <c r="R305" s="95"/>
      <c r="S305" s="95"/>
      <c r="T305" s="95"/>
      <c r="U305" s="95"/>
    </row>
    <row r="306" spans="1:21" x14ac:dyDescent="0.35">
      <c r="A306" s="94">
        <f t="shared" si="28"/>
        <v>52079</v>
      </c>
      <c r="B306" s="80">
        <v>289</v>
      </c>
      <c r="C306" s="70">
        <f t="shared" si="24"/>
        <v>2468039.9699354856</v>
      </c>
      <c r="D306" s="70">
        <f t="shared" si="25"/>
        <v>9049.48</v>
      </c>
      <c r="E306" s="70">
        <f t="shared" si="26"/>
        <v>27409.829999999998</v>
      </c>
      <c r="F306" s="70">
        <f t="shared" si="29"/>
        <v>36459.31</v>
      </c>
      <c r="G306" s="70">
        <f t="shared" si="27"/>
        <v>2440630.1399354856</v>
      </c>
      <c r="O306" s="94"/>
      <c r="P306" s="80"/>
      <c r="Q306" s="69"/>
      <c r="R306" s="95"/>
      <c r="S306" s="95"/>
      <c r="T306" s="95"/>
      <c r="U306" s="95"/>
    </row>
    <row r="307" spans="1:21" x14ac:dyDescent="0.35">
      <c r="A307" s="94">
        <f t="shared" si="28"/>
        <v>52110</v>
      </c>
      <c r="B307" s="80">
        <v>290</v>
      </c>
      <c r="C307" s="70">
        <f t="shared" si="24"/>
        <v>2440630.1399354856</v>
      </c>
      <c r="D307" s="70">
        <f t="shared" si="25"/>
        <v>8948.98</v>
      </c>
      <c r="E307" s="70">
        <f t="shared" si="26"/>
        <v>27510.329999999998</v>
      </c>
      <c r="F307" s="70">
        <f t="shared" si="29"/>
        <v>36459.31</v>
      </c>
      <c r="G307" s="70">
        <f t="shared" si="27"/>
        <v>2413119.8099354855</v>
      </c>
      <c r="O307" s="94"/>
      <c r="P307" s="80"/>
      <c r="Q307" s="69"/>
      <c r="R307" s="95"/>
      <c r="S307" s="95"/>
      <c r="T307" s="95"/>
      <c r="U307" s="95"/>
    </row>
    <row r="308" spans="1:21" x14ac:dyDescent="0.35">
      <c r="A308" s="94">
        <f t="shared" si="28"/>
        <v>52140</v>
      </c>
      <c r="B308" s="80">
        <v>291</v>
      </c>
      <c r="C308" s="70">
        <f t="shared" si="24"/>
        <v>2413119.8099354855</v>
      </c>
      <c r="D308" s="70">
        <f t="shared" si="25"/>
        <v>8848.11</v>
      </c>
      <c r="E308" s="70">
        <f t="shared" si="26"/>
        <v>27611.199999999997</v>
      </c>
      <c r="F308" s="70">
        <f t="shared" si="29"/>
        <v>36459.31</v>
      </c>
      <c r="G308" s="70">
        <f t="shared" si="27"/>
        <v>2385508.6099354853</v>
      </c>
      <c r="O308" s="94"/>
      <c r="P308" s="80"/>
      <c r="Q308" s="69"/>
      <c r="R308" s="95"/>
      <c r="S308" s="95"/>
      <c r="T308" s="95"/>
      <c r="U308" s="95"/>
    </row>
    <row r="309" spans="1:21" x14ac:dyDescent="0.35">
      <c r="A309" s="94">
        <f t="shared" si="28"/>
        <v>52171</v>
      </c>
      <c r="B309" s="80">
        <v>292</v>
      </c>
      <c r="C309" s="70">
        <f t="shared" si="24"/>
        <v>2385508.6099354853</v>
      </c>
      <c r="D309" s="70">
        <f t="shared" si="25"/>
        <v>8746.86</v>
      </c>
      <c r="E309" s="70">
        <f t="shared" si="26"/>
        <v>27712.449999999997</v>
      </c>
      <c r="F309" s="70">
        <f t="shared" si="29"/>
        <v>36459.31</v>
      </c>
      <c r="G309" s="70">
        <f t="shared" si="27"/>
        <v>2357796.1599354851</v>
      </c>
      <c r="O309" s="94"/>
      <c r="P309" s="80"/>
      <c r="Q309" s="69"/>
      <c r="R309" s="95"/>
      <c r="S309" s="95"/>
      <c r="T309" s="95"/>
      <c r="U309" s="95"/>
    </row>
    <row r="310" spans="1:21" x14ac:dyDescent="0.35">
      <c r="A310" s="94">
        <f t="shared" si="28"/>
        <v>52201</v>
      </c>
      <c r="B310" s="80">
        <v>293</v>
      </c>
      <c r="C310" s="70">
        <f t="shared" si="24"/>
        <v>2357796.1599354851</v>
      </c>
      <c r="D310" s="70">
        <f t="shared" si="25"/>
        <v>8645.25</v>
      </c>
      <c r="E310" s="70">
        <f t="shared" si="26"/>
        <v>27814.059999999998</v>
      </c>
      <c r="F310" s="70">
        <f t="shared" si="29"/>
        <v>36459.31</v>
      </c>
      <c r="G310" s="70">
        <f t="shared" si="27"/>
        <v>2329982.0999354851</v>
      </c>
      <c r="O310" s="94"/>
      <c r="P310" s="80"/>
      <c r="Q310" s="69"/>
      <c r="R310" s="95"/>
      <c r="S310" s="95"/>
      <c r="T310" s="95"/>
      <c r="U310" s="95"/>
    </row>
    <row r="311" spans="1:21" x14ac:dyDescent="0.35">
      <c r="A311" s="94">
        <f t="shared" si="28"/>
        <v>52232</v>
      </c>
      <c r="B311" s="80">
        <v>294</v>
      </c>
      <c r="C311" s="70">
        <f t="shared" si="24"/>
        <v>2329982.0999354851</v>
      </c>
      <c r="D311" s="70">
        <f t="shared" si="25"/>
        <v>8543.27</v>
      </c>
      <c r="E311" s="70">
        <f t="shared" si="26"/>
        <v>27916.039999999997</v>
      </c>
      <c r="F311" s="70">
        <f t="shared" si="29"/>
        <v>36459.31</v>
      </c>
      <c r="G311" s="70">
        <f t="shared" si="27"/>
        <v>2302066.059935485</v>
      </c>
      <c r="O311" s="94"/>
      <c r="P311" s="80"/>
      <c r="Q311" s="69"/>
      <c r="R311" s="95"/>
      <c r="S311" s="95"/>
      <c r="T311" s="95"/>
      <c r="U311" s="95"/>
    </row>
    <row r="312" spans="1:21" x14ac:dyDescent="0.35">
      <c r="A312" s="94">
        <f t="shared" si="28"/>
        <v>52263</v>
      </c>
      <c r="B312" s="80">
        <v>295</v>
      </c>
      <c r="C312" s="70">
        <f t="shared" si="24"/>
        <v>2302066.059935485</v>
      </c>
      <c r="D312" s="70">
        <f t="shared" si="25"/>
        <v>8440.91</v>
      </c>
      <c r="E312" s="70">
        <f t="shared" si="26"/>
        <v>28018.399999999998</v>
      </c>
      <c r="F312" s="70">
        <f t="shared" si="29"/>
        <v>36459.31</v>
      </c>
      <c r="G312" s="70">
        <f t="shared" si="27"/>
        <v>2274047.6599354851</v>
      </c>
      <c r="O312" s="94"/>
      <c r="P312" s="80"/>
      <c r="Q312" s="69"/>
      <c r="R312" s="95"/>
      <c r="S312" s="95"/>
      <c r="T312" s="95"/>
      <c r="U312" s="95"/>
    </row>
    <row r="313" spans="1:21" x14ac:dyDescent="0.35">
      <c r="A313" s="94">
        <f t="shared" si="28"/>
        <v>52291</v>
      </c>
      <c r="B313" s="80">
        <v>296</v>
      </c>
      <c r="C313" s="70">
        <f t="shared" si="24"/>
        <v>2274047.6599354851</v>
      </c>
      <c r="D313" s="70">
        <f t="shared" si="25"/>
        <v>8338.17</v>
      </c>
      <c r="E313" s="70">
        <f t="shared" si="26"/>
        <v>28121.14</v>
      </c>
      <c r="F313" s="70">
        <f t="shared" si="29"/>
        <v>36459.31</v>
      </c>
      <c r="G313" s="70">
        <f t="shared" si="27"/>
        <v>2245926.519935485</v>
      </c>
      <c r="O313" s="94"/>
      <c r="P313" s="80"/>
      <c r="Q313" s="69"/>
      <c r="R313" s="95"/>
      <c r="S313" s="95"/>
      <c r="T313" s="95"/>
      <c r="U313" s="95"/>
    </row>
    <row r="314" spans="1:21" x14ac:dyDescent="0.35">
      <c r="A314" s="94">
        <f t="shared" si="28"/>
        <v>52322</v>
      </c>
      <c r="B314" s="80">
        <v>297</v>
      </c>
      <c r="C314" s="70">
        <f t="shared" si="24"/>
        <v>2245926.519935485</v>
      </c>
      <c r="D314" s="70">
        <f t="shared" si="25"/>
        <v>8235.06</v>
      </c>
      <c r="E314" s="70">
        <f t="shared" si="26"/>
        <v>28224.25</v>
      </c>
      <c r="F314" s="70">
        <f t="shared" si="29"/>
        <v>36459.31</v>
      </c>
      <c r="G314" s="70">
        <f t="shared" si="27"/>
        <v>2217702.269935485</v>
      </c>
      <c r="O314" s="94"/>
      <c r="P314" s="80"/>
      <c r="Q314" s="69"/>
      <c r="R314" s="95"/>
      <c r="S314" s="95"/>
      <c r="T314" s="95"/>
      <c r="U314" s="95"/>
    </row>
    <row r="315" spans="1:21" x14ac:dyDescent="0.35">
      <c r="A315" s="94">
        <f t="shared" si="28"/>
        <v>52352</v>
      </c>
      <c r="B315" s="80">
        <v>298</v>
      </c>
      <c r="C315" s="70">
        <f t="shared" si="24"/>
        <v>2217702.269935485</v>
      </c>
      <c r="D315" s="70">
        <f t="shared" si="25"/>
        <v>8131.57</v>
      </c>
      <c r="E315" s="70">
        <f t="shared" si="26"/>
        <v>28327.739999999998</v>
      </c>
      <c r="F315" s="70">
        <f t="shared" si="29"/>
        <v>36459.31</v>
      </c>
      <c r="G315" s="70">
        <f t="shared" si="27"/>
        <v>2189374.5299354848</v>
      </c>
      <c r="O315" s="94"/>
      <c r="P315" s="80"/>
      <c r="Q315" s="69"/>
      <c r="R315" s="95"/>
      <c r="S315" s="95"/>
      <c r="T315" s="95"/>
      <c r="U315" s="95"/>
    </row>
    <row r="316" spans="1:21" x14ac:dyDescent="0.35">
      <c r="A316" s="94">
        <f t="shared" si="28"/>
        <v>52383</v>
      </c>
      <c r="B316" s="80">
        <v>299</v>
      </c>
      <c r="C316" s="70">
        <f t="shared" si="24"/>
        <v>2189374.5299354848</v>
      </c>
      <c r="D316" s="70">
        <f t="shared" si="25"/>
        <v>8027.71</v>
      </c>
      <c r="E316" s="70">
        <f t="shared" si="26"/>
        <v>28431.599999999999</v>
      </c>
      <c r="F316" s="70">
        <f t="shared" si="29"/>
        <v>36459.31</v>
      </c>
      <c r="G316" s="70">
        <f t="shared" si="27"/>
        <v>2160942.9299354847</v>
      </c>
      <c r="O316" s="94"/>
      <c r="P316" s="80"/>
      <c r="Q316" s="69"/>
      <c r="R316" s="95"/>
      <c r="S316" s="95"/>
      <c r="T316" s="95"/>
      <c r="U316" s="95"/>
    </row>
    <row r="317" spans="1:21" x14ac:dyDescent="0.35">
      <c r="A317" s="94">
        <f t="shared" si="28"/>
        <v>52413</v>
      </c>
      <c r="B317" s="80">
        <v>300</v>
      </c>
      <c r="C317" s="70">
        <f t="shared" si="24"/>
        <v>2160942.9299354847</v>
      </c>
      <c r="D317" s="70">
        <f t="shared" si="25"/>
        <v>7923.46</v>
      </c>
      <c r="E317" s="70">
        <f t="shared" si="26"/>
        <v>28535.85</v>
      </c>
      <c r="F317" s="70">
        <f t="shared" si="29"/>
        <v>36459.31</v>
      </c>
      <c r="G317" s="70">
        <f t="shared" si="27"/>
        <v>2132407.0799354846</v>
      </c>
      <c r="O317" s="94"/>
      <c r="P317" s="80"/>
      <c r="Q317" s="69"/>
      <c r="R317" s="95"/>
      <c r="S317" s="95"/>
      <c r="T317" s="95"/>
      <c r="U317" s="95"/>
    </row>
    <row r="318" spans="1:21" x14ac:dyDescent="0.35">
      <c r="A318" s="94">
        <f t="shared" si="28"/>
        <v>52444</v>
      </c>
      <c r="B318" s="80">
        <v>301</v>
      </c>
      <c r="C318" s="70">
        <f t="shared" si="24"/>
        <v>2132407.0799354846</v>
      </c>
      <c r="D318" s="70">
        <f t="shared" si="25"/>
        <v>7818.83</v>
      </c>
      <c r="E318" s="70">
        <f t="shared" si="26"/>
        <v>28640.479999999996</v>
      </c>
      <c r="F318" s="70">
        <f t="shared" si="29"/>
        <v>36459.31</v>
      </c>
      <c r="G318" s="70">
        <f t="shared" si="27"/>
        <v>2103766.5999354846</v>
      </c>
      <c r="O318" s="94"/>
      <c r="P318" s="80"/>
      <c r="Q318" s="69"/>
      <c r="R318" s="95"/>
      <c r="S318" s="95"/>
      <c r="T318" s="95"/>
      <c r="U318" s="95"/>
    </row>
    <row r="319" spans="1:21" x14ac:dyDescent="0.35">
      <c r="A319" s="94">
        <f t="shared" si="28"/>
        <v>52475</v>
      </c>
      <c r="B319" s="80">
        <v>302</v>
      </c>
      <c r="C319" s="70">
        <f t="shared" si="24"/>
        <v>2103766.5999354846</v>
      </c>
      <c r="D319" s="70">
        <f t="shared" si="25"/>
        <v>7713.81</v>
      </c>
      <c r="E319" s="70">
        <f t="shared" si="26"/>
        <v>28745.499999999996</v>
      </c>
      <c r="F319" s="70">
        <f t="shared" si="29"/>
        <v>36459.31</v>
      </c>
      <c r="G319" s="70">
        <f t="shared" si="27"/>
        <v>2075021.0999354846</v>
      </c>
      <c r="O319" s="94"/>
      <c r="P319" s="80"/>
      <c r="Q319" s="69"/>
      <c r="R319" s="95"/>
      <c r="S319" s="95"/>
      <c r="T319" s="95"/>
      <c r="U319" s="95"/>
    </row>
    <row r="320" spans="1:21" x14ac:dyDescent="0.35">
      <c r="A320" s="94">
        <f t="shared" si="28"/>
        <v>52505</v>
      </c>
      <c r="B320" s="80">
        <v>303</v>
      </c>
      <c r="C320" s="70">
        <f t="shared" si="24"/>
        <v>2075021.0999354846</v>
      </c>
      <c r="D320" s="70">
        <f t="shared" si="25"/>
        <v>7608.41</v>
      </c>
      <c r="E320" s="70">
        <f t="shared" si="26"/>
        <v>28850.899999999998</v>
      </c>
      <c r="F320" s="70">
        <f t="shared" si="29"/>
        <v>36459.31</v>
      </c>
      <c r="G320" s="70">
        <f t="shared" si="27"/>
        <v>2046170.1999354847</v>
      </c>
      <c r="O320" s="94"/>
      <c r="P320" s="80"/>
      <c r="Q320" s="69"/>
      <c r="R320" s="95"/>
      <c r="S320" s="95"/>
      <c r="T320" s="95"/>
      <c r="U320" s="95"/>
    </row>
    <row r="321" spans="1:21" x14ac:dyDescent="0.35">
      <c r="A321" s="94">
        <f t="shared" si="28"/>
        <v>52536</v>
      </c>
      <c r="B321" s="80">
        <v>304</v>
      </c>
      <c r="C321" s="70">
        <f t="shared" si="24"/>
        <v>2046170.1999354847</v>
      </c>
      <c r="D321" s="70">
        <f t="shared" si="25"/>
        <v>7502.62</v>
      </c>
      <c r="E321" s="70">
        <f t="shared" si="26"/>
        <v>28956.69</v>
      </c>
      <c r="F321" s="70">
        <f t="shared" si="29"/>
        <v>36459.31</v>
      </c>
      <c r="G321" s="70">
        <f t="shared" si="27"/>
        <v>2017213.5099354847</v>
      </c>
      <c r="O321" s="94"/>
      <c r="P321" s="80"/>
      <c r="Q321" s="69"/>
      <c r="R321" s="95"/>
      <c r="S321" s="95"/>
      <c r="T321" s="95"/>
      <c r="U321" s="95"/>
    </row>
    <row r="322" spans="1:21" x14ac:dyDescent="0.35">
      <c r="A322" s="94">
        <f t="shared" si="28"/>
        <v>52566</v>
      </c>
      <c r="B322" s="80">
        <v>305</v>
      </c>
      <c r="C322" s="70">
        <f t="shared" si="24"/>
        <v>2017213.5099354847</v>
      </c>
      <c r="D322" s="70">
        <f t="shared" si="25"/>
        <v>7396.45</v>
      </c>
      <c r="E322" s="70">
        <f t="shared" si="26"/>
        <v>29062.859999999997</v>
      </c>
      <c r="F322" s="70">
        <f t="shared" si="29"/>
        <v>36459.31</v>
      </c>
      <c r="G322" s="70">
        <f t="shared" si="27"/>
        <v>1988150.6499354846</v>
      </c>
      <c r="O322" s="94"/>
      <c r="P322" s="80"/>
      <c r="Q322" s="69"/>
      <c r="R322" s="95"/>
      <c r="S322" s="95"/>
      <c r="T322" s="95"/>
      <c r="U322" s="95"/>
    </row>
    <row r="323" spans="1:21" x14ac:dyDescent="0.35">
      <c r="A323" s="94">
        <f t="shared" si="28"/>
        <v>52597</v>
      </c>
      <c r="B323" s="80">
        <v>306</v>
      </c>
      <c r="C323" s="70">
        <f t="shared" si="24"/>
        <v>1988150.6499354846</v>
      </c>
      <c r="D323" s="70">
        <f t="shared" si="25"/>
        <v>7289.89</v>
      </c>
      <c r="E323" s="70">
        <f t="shared" si="26"/>
        <v>29169.42</v>
      </c>
      <c r="F323" s="70">
        <f t="shared" si="29"/>
        <v>36459.31</v>
      </c>
      <c r="G323" s="70">
        <f t="shared" si="27"/>
        <v>1958981.2299354847</v>
      </c>
      <c r="O323" s="94"/>
      <c r="P323" s="80"/>
      <c r="Q323" s="69"/>
      <c r="R323" s="95"/>
      <c r="S323" s="95"/>
      <c r="T323" s="95"/>
      <c r="U323" s="95"/>
    </row>
    <row r="324" spans="1:21" x14ac:dyDescent="0.35">
      <c r="A324" s="94">
        <f t="shared" si="28"/>
        <v>52628</v>
      </c>
      <c r="B324" s="80">
        <v>307</v>
      </c>
      <c r="C324" s="70">
        <f t="shared" si="24"/>
        <v>1958981.2299354847</v>
      </c>
      <c r="D324" s="70">
        <f t="shared" si="25"/>
        <v>7182.93</v>
      </c>
      <c r="E324" s="70">
        <f t="shared" si="26"/>
        <v>29276.379999999997</v>
      </c>
      <c r="F324" s="70">
        <f t="shared" si="29"/>
        <v>36459.31</v>
      </c>
      <c r="G324" s="70">
        <f t="shared" si="27"/>
        <v>1929704.8499354848</v>
      </c>
      <c r="O324" s="94"/>
      <c r="P324" s="80"/>
      <c r="Q324" s="69"/>
      <c r="R324" s="95"/>
      <c r="S324" s="95"/>
      <c r="T324" s="95"/>
      <c r="U324" s="95"/>
    </row>
    <row r="325" spans="1:21" x14ac:dyDescent="0.35">
      <c r="A325" s="94">
        <f t="shared" si="28"/>
        <v>52657</v>
      </c>
      <c r="B325" s="80">
        <v>308</v>
      </c>
      <c r="C325" s="70">
        <f t="shared" si="24"/>
        <v>1929704.8499354848</v>
      </c>
      <c r="D325" s="70">
        <f t="shared" si="25"/>
        <v>7075.58</v>
      </c>
      <c r="E325" s="70">
        <f t="shared" si="26"/>
        <v>29383.729999999996</v>
      </c>
      <c r="F325" s="70">
        <f t="shared" si="29"/>
        <v>36459.31</v>
      </c>
      <c r="G325" s="70">
        <f t="shared" si="27"/>
        <v>1900321.1199354848</v>
      </c>
      <c r="O325" s="94"/>
      <c r="P325" s="80"/>
      <c r="Q325" s="69"/>
      <c r="R325" s="95"/>
      <c r="S325" s="95"/>
      <c r="T325" s="95"/>
      <c r="U325" s="95"/>
    </row>
    <row r="326" spans="1:21" x14ac:dyDescent="0.35">
      <c r="A326" s="94">
        <f t="shared" si="28"/>
        <v>52688</v>
      </c>
      <c r="B326" s="80">
        <v>309</v>
      </c>
      <c r="C326" s="70">
        <f t="shared" si="24"/>
        <v>1900321.1199354848</v>
      </c>
      <c r="D326" s="70">
        <f t="shared" si="25"/>
        <v>6967.84</v>
      </c>
      <c r="E326" s="70">
        <f t="shared" si="26"/>
        <v>29491.469999999998</v>
      </c>
      <c r="F326" s="70">
        <f t="shared" si="29"/>
        <v>36459.31</v>
      </c>
      <c r="G326" s="70">
        <f t="shared" si="27"/>
        <v>1870829.6499354849</v>
      </c>
      <c r="O326" s="94"/>
      <c r="P326" s="80"/>
      <c r="Q326" s="69"/>
      <c r="R326" s="95"/>
      <c r="S326" s="95"/>
      <c r="T326" s="95"/>
      <c r="U326" s="95"/>
    </row>
    <row r="327" spans="1:21" x14ac:dyDescent="0.35">
      <c r="A327" s="94">
        <f t="shared" si="28"/>
        <v>52718</v>
      </c>
      <c r="B327" s="80">
        <v>310</v>
      </c>
      <c r="C327" s="70">
        <f t="shared" si="24"/>
        <v>1870829.6499354849</v>
      </c>
      <c r="D327" s="70">
        <f t="shared" si="25"/>
        <v>6859.71</v>
      </c>
      <c r="E327" s="70">
        <f t="shared" si="26"/>
        <v>29599.599999999999</v>
      </c>
      <c r="F327" s="70">
        <f t="shared" si="29"/>
        <v>36459.31</v>
      </c>
      <c r="G327" s="70">
        <f t="shared" si="27"/>
        <v>1841230.0499354848</v>
      </c>
      <c r="O327" s="94"/>
      <c r="P327" s="80"/>
      <c r="Q327" s="69"/>
      <c r="R327" s="95"/>
      <c r="S327" s="95"/>
      <c r="T327" s="95"/>
      <c r="U327" s="95"/>
    </row>
    <row r="328" spans="1:21" x14ac:dyDescent="0.35">
      <c r="A328" s="94">
        <f t="shared" si="28"/>
        <v>52749</v>
      </c>
      <c r="B328" s="80">
        <v>311</v>
      </c>
      <c r="C328" s="70">
        <f t="shared" si="24"/>
        <v>1841230.0499354848</v>
      </c>
      <c r="D328" s="70">
        <f t="shared" si="25"/>
        <v>6751.18</v>
      </c>
      <c r="E328" s="70">
        <f t="shared" si="26"/>
        <v>29708.129999999997</v>
      </c>
      <c r="F328" s="70">
        <f t="shared" si="29"/>
        <v>36459.31</v>
      </c>
      <c r="G328" s="70">
        <f t="shared" si="27"/>
        <v>1811521.9199354849</v>
      </c>
      <c r="O328" s="94"/>
      <c r="P328" s="80"/>
      <c r="Q328" s="69"/>
      <c r="R328" s="95"/>
      <c r="S328" s="95"/>
      <c r="T328" s="95"/>
      <c r="U328" s="95"/>
    </row>
    <row r="329" spans="1:21" x14ac:dyDescent="0.35">
      <c r="A329" s="94">
        <f t="shared" si="28"/>
        <v>52779</v>
      </c>
      <c r="B329" s="80">
        <v>312</v>
      </c>
      <c r="C329" s="70">
        <f t="shared" si="24"/>
        <v>1811521.9199354849</v>
      </c>
      <c r="D329" s="70">
        <f t="shared" si="25"/>
        <v>6642.25</v>
      </c>
      <c r="E329" s="70">
        <f t="shared" si="26"/>
        <v>29817.059999999998</v>
      </c>
      <c r="F329" s="70">
        <f t="shared" si="29"/>
        <v>36459.31</v>
      </c>
      <c r="G329" s="70">
        <f t="shared" si="27"/>
        <v>1781704.8599354848</v>
      </c>
      <c r="O329" s="94"/>
      <c r="P329" s="80"/>
      <c r="Q329" s="69"/>
      <c r="R329" s="95"/>
      <c r="S329" s="95"/>
      <c r="T329" s="95"/>
      <c r="U329" s="95"/>
    </row>
    <row r="330" spans="1:21" x14ac:dyDescent="0.35">
      <c r="A330" s="94">
        <f t="shared" si="28"/>
        <v>52810</v>
      </c>
      <c r="B330" s="80">
        <v>313</v>
      </c>
      <c r="C330" s="70">
        <f t="shared" si="24"/>
        <v>1781704.8599354848</v>
      </c>
      <c r="D330" s="70">
        <f t="shared" si="25"/>
        <v>6532.92</v>
      </c>
      <c r="E330" s="70">
        <f t="shared" si="26"/>
        <v>29926.39</v>
      </c>
      <c r="F330" s="70">
        <f t="shared" si="29"/>
        <v>36459.31</v>
      </c>
      <c r="G330" s="70">
        <f t="shared" si="27"/>
        <v>1751778.4699354849</v>
      </c>
      <c r="O330" s="94"/>
      <c r="P330" s="80"/>
      <c r="Q330" s="69"/>
      <c r="R330" s="95"/>
      <c r="S330" s="95"/>
      <c r="T330" s="95"/>
      <c r="U330" s="95"/>
    </row>
    <row r="331" spans="1:21" x14ac:dyDescent="0.35">
      <c r="A331" s="94">
        <f t="shared" si="28"/>
        <v>52841</v>
      </c>
      <c r="B331" s="80">
        <v>314</v>
      </c>
      <c r="C331" s="70">
        <f t="shared" si="24"/>
        <v>1751778.4699354849</v>
      </c>
      <c r="D331" s="70">
        <f t="shared" si="25"/>
        <v>6423.19</v>
      </c>
      <c r="E331" s="70">
        <f t="shared" si="26"/>
        <v>30036.12</v>
      </c>
      <c r="F331" s="70">
        <f t="shared" si="29"/>
        <v>36459.31</v>
      </c>
      <c r="G331" s="70">
        <f t="shared" si="27"/>
        <v>1721742.3499354848</v>
      </c>
      <c r="O331" s="94"/>
      <c r="P331" s="80"/>
      <c r="Q331" s="69"/>
      <c r="R331" s="95"/>
      <c r="S331" s="95"/>
      <c r="T331" s="95"/>
      <c r="U331" s="95"/>
    </row>
    <row r="332" spans="1:21" x14ac:dyDescent="0.35">
      <c r="A332" s="94">
        <f t="shared" si="28"/>
        <v>52871</v>
      </c>
      <c r="B332" s="80">
        <v>315</v>
      </c>
      <c r="C332" s="70">
        <f t="shared" si="24"/>
        <v>1721742.3499354848</v>
      </c>
      <c r="D332" s="70">
        <f t="shared" si="25"/>
        <v>6313.06</v>
      </c>
      <c r="E332" s="70">
        <f t="shared" si="26"/>
        <v>30146.249999999996</v>
      </c>
      <c r="F332" s="70">
        <f t="shared" si="29"/>
        <v>36459.31</v>
      </c>
      <c r="G332" s="70">
        <f t="shared" si="27"/>
        <v>1691596.0999354848</v>
      </c>
      <c r="O332" s="94"/>
      <c r="P332" s="80"/>
      <c r="Q332" s="69"/>
      <c r="R332" s="95"/>
      <c r="S332" s="95"/>
      <c r="T332" s="95"/>
      <c r="U332" s="95"/>
    </row>
    <row r="333" spans="1:21" x14ac:dyDescent="0.35">
      <c r="A333" s="94">
        <f t="shared" si="28"/>
        <v>52902</v>
      </c>
      <c r="B333" s="80">
        <v>316</v>
      </c>
      <c r="C333" s="70">
        <f t="shared" si="24"/>
        <v>1691596.0999354848</v>
      </c>
      <c r="D333" s="70">
        <f t="shared" si="25"/>
        <v>6202.52</v>
      </c>
      <c r="E333" s="70">
        <f t="shared" si="26"/>
        <v>30256.789999999997</v>
      </c>
      <c r="F333" s="70">
        <f t="shared" si="29"/>
        <v>36459.31</v>
      </c>
      <c r="G333" s="70">
        <f t="shared" si="27"/>
        <v>1661339.3099354848</v>
      </c>
      <c r="O333" s="94"/>
      <c r="P333" s="80"/>
      <c r="Q333" s="69"/>
      <c r="R333" s="95"/>
      <c r="S333" s="95"/>
      <c r="T333" s="95"/>
      <c r="U333" s="95"/>
    </row>
    <row r="334" spans="1:21" x14ac:dyDescent="0.35">
      <c r="A334" s="94">
        <f t="shared" si="28"/>
        <v>52932</v>
      </c>
      <c r="B334" s="80">
        <v>317</v>
      </c>
      <c r="C334" s="70">
        <f t="shared" si="24"/>
        <v>1661339.3099354848</v>
      </c>
      <c r="D334" s="70">
        <f t="shared" si="25"/>
        <v>6091.58</v>
      </c>
      <c r="E334" s="70">
        <f t="shared" si="26"/>
        <v>30367.729999999996</v>
      </c>
      <c r="F334" s="70">
        <f t="shared" si="29"/>
        <v>36459.31</v>
      </c>
      <c r="G334" s="70">
        <f t="shared" si="27"/>
        <v>1630971.5799354848</v>
      </c>
      <c r="O334" s="94"/>
      <c r="P334" s="80"/>
      <c r="Q334" s="69"/>
      <c r="R334" s="95"/>
      <c r="S334" s="95"/>
      <c r="T334" s="95"/>
      <c r="U334" s="95"/>
    </row>
    <row r="335" spans="1:21" x14ac:dyDescent="0.35">
      <c r="A335" s="94">
        <f t="shared" si="28"/>
        <v>52963</v>
      </c>
      <c r="B335" s="80">
        <v>318</v>
      </c>
      <c r="C335" s="70">
        <f t="shared" si="24"/>
        <v>1630971.5799354848</v>
      </c>
      <c r="D335" s="70">
        <f t="shared" si="25"/>
        <v>5980.23</v>
      </c>
      <c r="E335" s="70">
        <f t="shared" si="26"/>
        <v>30479.079999999998</v>
      </c>
      <c r="F335" s="70">
        <f t="shared" si="29"/>
        <v>36459.31</v>
      </c>
      <c r="G335" s="70">
        <f t="shared" si="27"/>
        <v>1600492.4999354847</v>
      </c>
      <c r="O335" s="94"/>
      <c r="P335" s="80"/>
      <c r="Q335" s="69"/>
      <c r="R335" s="95"/>
      <c r="S335" s="95"/>
      <c r="T335" s="95"/>
      <c r="U335" s="95"/>
    </row>
    <row r="336" spans="1:21" x14ac:dyDescent="0.35">
      <c r="A336" s="94">
        <f t="shared" si="28"/>
        <v>52994</v>
      </c>
      <c r="B336" s="80">
        <v>319</v>
      </c>
      <c r="C336" s="70">
        <f t="shared" si="24"/>
        <v>1600492.4999354847</v>
      </c>
      <c r="D336" s="70">
        <f t="shared" si="25"/>
        <v>5868.47</v>
      </c>
      <c r="E336" s="70">
        <f t="shared" si="26"/>
        <v>30590.839999999997</v>
      </c>
      <c r="F336" s="70">
        <f t="shared" si="29"/>
        <v>36459.31</v>
      </c>
      <c r="G336" s="70">
        <f t="shared" si="27"/>
        <v>1569901.6599354846</v>
      </c>
      <c r="O336" s="94"/>
      <c r="P336" s="80"/>
      <c r="Q336" s="69"/>
      <c r="R336" s="95"/>
      <c r="S336" s="95"/>
      <c r="T336" s="95"/>
      <c r="U336" s="95"/>
    </row>
    <row r="337" spans="1:21" x14ac:dyDescent="0.35">
      <c r="A337" s="94">
        <f t="shared" si="28"/>
        <v>53022</v>
      </c>
      <c r="B337" s="80">
        <v>320</v>
      </c>
      <c r="C337" s="70">
        <f t="shared" si="24"/>
        <v>1569901.6599354846</v>
      </c>
      <c r="D337" s="70">
        <f t="shared" si="25"/>
        <v>5756.31</v>
      </c>
      <c r="E337" s="70">
        <f t="shared" si="26"/>
        <v>30702.999999999996</v>
      </c>
      <c r="F337" s="70">
        <f t="shared" si="29"/>
        <v>36459.31</v>
      </c>
      <c r="G337" s="70">
        <f t="shared" si="27"/>
        <v>1539198.6599354846</v>
      </c>
      <c r="O337" s="94"/>
      <c r="P337" s="80"/>
      <c r="Q337" s="69"/>
      <c r="R337" s="95"/>
      <c r="S337" s="95"/>
      <c r="T337" s="95"/>
      <c r="U337" s="95"/>
    </row>
    <row r="338" spans="1:21" x14ac:dyDescent="0.35">
      <c r="A338" s="94">
        <f t="shared" si="28"/>
        <v>53053</v>
      </c>
      <c r="B338" s="80">
        <v>321</v>
      </c>
      <c r="C338" s="70">
        <f t="shared" si="24"/>
        <v>1539198.6599354846</v>
      </c>
      <c r="D338" s="70">
        <f t="shared" si="25"/>
        <v>5643.73</v>
      </c>
      <c r="E338" s="70">
        <f t="shared" si="26"/>
        <v>30815.579999999998</v>
      </c>
      <c r="F338" s="70">
        <f t="shared" si="29"/>
        <v>36459.31</v>
      </c>
      <c r="G338" s="70">
        <f t="shared" si="27"/>
        <v>1508383.0799354846</v>
      </c>
      <c r="O338" s="94"/>
      <c r="P338" s="80"/>
      <c r="Q338" s="69"/>
      <c r="R338" s="95"/>
      <c r="S338" s="95"/>
      <c r="T338" s="95"/>
      <c r="U338" s="95"/>
    </row>
    <row r="339" spans="1:21" x14ac:dyDescent="0.35">
      <c r="A339" s="94">
        <f t="shared" si="28"/>
        <v>53083</v>
      </c>
      <c r="B339" s="80">
        <v>322</v>
      </c>
      <c r="C339" s="70">
        <f t="shared" si="24"/>
        <v>1508383.0799354846</v>
      </c>
      <c r="D339" s="70">
        <f t="shared" si="25"/>
        <v>5530.74</v>
      </c>
      <c r="E339" s="70">
        <f t="shared" si="26"/>
        <v>30928.57</v>
      </c>
      <c r="F339" s="70">
        <f t="shared" si="29"/>
        <v>36459.31</v>
      </c>
      <c r="G339" s="70">
        <f t="shared" si="27"/>
        <v>1477454.5099354845</v>
      </c>
      <c r="O339" s="94"/>
      <c r="P339" s="80"/>
      <c r="Q339" s="69"/>
      <c r="R339" s="95"/>
      <c r="S339" s="95"/>
      <c r="T339" s="95"/>
      <c r="U339" s="95"/>
    </row>
    <row r="340" spans="1:21" x14ac:dyDescent="0.35">
      <c r="A340" s="94">
        <f t="shared" si="28"/>
        <v>53114</v>
      </c>
      <c r="B340" s="80">
        <v>323</v>
      </c>
      <c r="C340" s="70">
        <f t="shared" ref="C340:C378" si="30">G339</f>
        <v>1477454.5099354845</v>
      </c>
      <c r="D340" s="70">
        <f t="shared" ref="D340:D377" si="31">ROUND(C340*$E$14/12,2)</f>
        <v>5417.33</v>
      </c>
      <c r="E340" s="70">
        <f t="shared" ref="E340:E377" si="32">F340-D340</f>
        <v>31041.979999999996</v>
      </c>
      <c r="F340" s="70">
        <f t="shared" si="29"/>
        <v>36459.31</v>
      </c>
      <c r="G340" s="70">
        <f t="shared" ref="G340:G378" si="33">C340-E340</f>
        <v>1446412.5299354845</v>
      </c>
      <c r="O340" s="94"/>
      <c r="P340" s="80"/>
      <c r="Q340" s="69"/>
      <c r="R340" s="95"/>
      <c r="S340" s="95"/>
      <c r="T340" s="95"/>
      <c r="U340" s="95"/>
    </row>
    <row r="341" spans="1:21" x14ac:dyDescent="0.35">
      <c r="A341" s="94">
        <f t="shared" ref="A341:A377" si="34">EDATE(A340,1)</f>
        <v>53144</v>
      </c>
      <c r="B341" s="80">
        <v>324</v>
      </c>
      <c r="C341" s="70">
        <f t="shared" si="30"/>
        <v>1446412.5299354845</v>
      </c>
      <c r="D341" s="70">
        <f t="shared" si="31"/>
        <v>5303.51</v>
      </c>
      <c r="E341" s="70">
        <f t="shared" si="32"/>
        <v>31155.799999999996</v>
      </c>
      <c r="F341" s="70">
        <f t="shared" si="29"/>
        <v>36459.31</v>
      </c>
      <c r="G341" s="70">
        <f t="shared" si="33"/>
        <v>1415256.7299354845</v>
      </c>
      <c r="O341" s="94"/>
      <c r="P341" s="80"/>
      <c r="Q341" s="69"/>
      <c r="R341" s="95"/>
      <c r="S341" s="95"/>
      <c r="T341" s="95"/>
      <c r="U341" s="95"/>
    </row>
    <row r="342" spans="1:21" x14ac:dyDescent="0.35">
      <c r="A342" s="94">
        <f t="shared" si="34"/>
        <v>53175</v>
      </c>
      <c r="B342" s="80">
        <v>325</v>
      </c>
      <c r="C342" s="70">
        <f t="shared" si="30"/>
        <v>1415256.7299354845</v>
      </c>
      <c r="D342" s="70">
        <f t="shared" si="31"/>
        <v>5189.2700000000004</v>
      </c>
      <c r="E342" s="70">
        <f t="shared" si="32"/>
        <v>31270.039999999997</v>
      </c>
      <c r="F342" s="70">
        <f t="shared" ref="F342:F377" si="35">F341</f>
        <v>36459.31</v>
      </c>
      <c r="G342" s="70">
        <f t="shared" si="33"/>
        <v>1383986.6899354844</v>
      </c>
      <c r="O342" s="94"/>
      <c r="P342" s="80"/>
      <c r="Q342" s="69"/>
      <c r="R342" s="95"/>
      <c r="S342" s="95"/>
      <c r="T342" s="95"/>
      <c r="U342" s="95"/>
    </row>
    <row r="343" spans="1:21" x14ac:dyDescent="0.35">
      <c r="A343" s="94">
        <f t="shared" si="34"/>
        <v>53206</v>
      </c>
      <c r="B343" s="80">
        <v>326</v>
      </c>
      <c r="C343" s="70">
        <f t="shared" si="30"/>
        <v>1383986.6899354844</v>
      </c>
      <c r="D343" s="70">
        <f t="shared" si="31"/>
        <v>5074.62</v>
      </c>
      <c r="E343" s="70">
        <f t="shared" si="32"/>
        <v>31384.69</v>
      </c>
      <c r="F343" s="70">
        <f t="shared" si="35"/>
        <v>36459.31</v>
      </c>
      <c r="G343" s="70">
        <f t="shared" si="33"/>
        <v>1352601.9999354845</v>
      </c>
      <c r="O343" s="94"/>
      <c r="P343" s="80"/>
      <c r="Q343" s="69"/>
      <c r="R343" s="95"/>
      <c r="S343" s="95"/>
      <c r="T343" s="95"/>
      <c r="U343" s="95"/>
    </row>
    <row r="344" spans="1:21" x14ac:dyDescent="0.35">
      <c r="A344" s="94">
        <f t="shared" si="34"/>
        <v>53236</v>
      </c>
      <c r="B344" s="80">
        <v>327</v>
      </c>
      <c r="C344" s="70">
        <f t="shared" si="30"/>
        <v>1352601.9999354845</v>
      </c>
      <c r="D344" s="70">
        <f t="shared" si="31"/>
        <v>4959.54</v>
      </c>
      <c r="E344" s="70">
        <f t="shared" si="32"/>
        <v>31499.769999999997</v>
      </c>
      <c r="F344" s="70">
        <f t="shared" si="35"/>
        <v>36459.31</v>
      </c>
      <c r="G344" s="70">
        <f t="shared" si="33"/>
        <v>1321102.2299354845</v>
      </c>
      <c r="O344" s="94"/>
      <c r="P344" s="80"/>
      <c r="Q344" s="69"/>
      <c r="R344" s="95"/>
      <c r="S344" s="95"/>
      <c r="T344" s="95"/>
      <c r="U344" s="95"/>
    </row>
    <row r="345" spans="1:21" x14ac:dyDescent="0.35">
      <c r="A345" s="94">
        <f t="shared" si="34"/>
        <v>53267</v>
      </c>
      <c r="B345" s="80">
        <v>328</v>
      </c>
      <c r="C345" s="70">
        <f t="shared" si="30"/>
        <v>1321102.2299354845</v>
      </c>
      <c r="D345" s="70">
        <f t="shared" si="31"/>
        <v>4844.04</v>
      </c>
      <c r="E345" s="70">
        <f t="shared" si="32"/>
        <v>31615.269999999997</v>
      </c>
      <c r="F345" s="70">
        <f t="shared" si="35"/>
        <v>36459.31</v>
      </c>
      <c r="G345" s="70">
        <f t="shared" si="33"/>
        <v>1289486.9599354845</v>
      </c>
      <c r="O345" s="94"/>
      <c r="P345" s="80"/>
      <c r="Q345" s="69"/>
      <c r="R345" s="95"/>
      <c r="S345" s="95"/>
      <c r="T345" s="95"/>
      <c r="U345" s="95"/>
    </row>
    <row r="346" spans="1:21" x14ac:dyDescent="0.35">
      <c r="A346" s="94">
        <f t="shared" si="34"/>
        <v>53297</v>
      </c>
      <c r="B346" s="80">
        <v>329</v>
      </c>
      <c r="C346" s="70">
        <f t="shared" si="30"/>
        <v>1289486.9599354845</v>
      </c>
      <c r="D346" s="70">
        <f t="shared" si="31"/>
        <v>4728.12</v>
      </c>
      <c r="E346" s="70">
        <f t="shared" si="32"/>
        <v>31731.19</v>
      </c>
      <c r="F346" s="70">
        <f t="shared" si="35"/>
        <v>36459.31</v>
      </c>
      <c r="G346" s="70">
        <f t="shared" si="33"/>
        <v>1257755.7699354845</v>
      </c>
      <c r="O346" s="94"/>
      <c r="P346" s="80"/>
      <c r="Q346" s="69"/>
      <c r="R346" s="95"/>
      <c r="S346" s="95"/>
      <c r="T346" s="95"/>
      <c r="U346" s="95"/>
    </row>
    <row r="347" spans="1:21" x14ac:dyDescent="0.35">
      <c r="A347" s="94">
        <f t="shared" si="34"/>
        <v>53328</v>
      </c>
      <c r="B347" s="80">
        <v>330</v>
      </c>
      <c r="C347" s="70">
        <f t="shared" si="30"/>
        <v>1257755.7699354845</v>
      </c>
      <c r="D347" s="70">
        <f t="shared" si="31"/>
        <v>4611.7700000000004</v>
      </c>
      <c r="E347" s="70">
        <f t="shared" si="32"/>
        <v>31847.539999999997</v>
      </c>
      <c r="F347" s="70">
        <f t="shared" si="35"/>
        <v>36459.31</v>
      </c>
      <c r="G347" s="70">
        <f t="shared" si="33"/>
        <v>1225908.2299354845</v>
      </c>
      <c r="O347" s="94"/>
      <c r="P347" s="80"/>
      <c r="Q347" s="69"/>
      <c r="R347" s="95"/>
      <c r="S347" s="95"/>
      <c r="T347" s="95"/>
      <c r="U347" s="95"/>
    </row>
    <row r="348" spans="1:21" x14ac:dyDescent="0.35">
      <c r="A348" s="94">
        <f t="shared" si="34"/>
        <v>53359</v>
      </c>
      <c r="B348" s="80">
        <v>331</v>
      </c>
      <c r="C348" s="70">
        <f t="shared" si="30"/>
        <v>1225908.2299354845</v>
      </c>
      <c r="D348" s="70">
        <f t="shared" si="31"/>
        <v>4495</v>
      </c>
      <c r="E348" s="70">
        <f t="shared" si="32"/>
        <v>31964.309999999998</v>
      </c>
      <c r="F348" s="70">
        <f t="shared" si="35"/>
        <v>36459.31</v>
      </c>
      <c r="G348" s="70">
        <f t="shared" si="33"/>
        <v>1193943.9199354844</v>
      </c>
      <c r="O348" s="94"/>
      <c r="P348" s="80"/>
      <c r="Q348" s="69"/>
      <c r="R348" s="95"/>
      <c r="S348" s="95"/>
      <c r="T348" s="95"/>
      <c r="U348" s="95"/>
    </row>
    <row r="349" spans="1:21" x14ac:dyDescent="0.35">
      <c r="A349" s="94">
        <f t="shared" si="34"/>
        <v>53387</v>
      </c>
      <c r="B349" s="80">
        <v>332</v>
      </c>
      <c r="C349" s="70">
        <f t="shared" si="30"/>
        <v>1193943.9199354844</v>
      </c>
      <c r="D349" s="70">
        <f t="shared" si="31"/>
        <v>4377.79</v>
      </c>
      <c r="E349" s="70">
        <f t="shared" si="32"/>
        <v>32081.519999999997</v>
      </c>
      <c r="F349" s="70">
        <f t="shared" si="35"/>
        <v>36459.31</v>
      </c>
      <c r="G349" s="70">
        <f t="shared" si="33"/>
        <v>1161862.3999354844</v>
      </c>
      <c r="O349" s="94"/>
      <c r="P349" s="80"/>
      <c r="Q349" s="69"/>
      <c r="R349" s="95"/>
      <c r="S349" s="95"/>
      <c r="T349" s="95"/>
      <c r="U349" s="95"/>
    </row>
    <row r="350" spans="1:21" x14ac:dyDescent="0.35">
      <c r="A350" s="94">
        <f t="shared" si="34"/>
        <v>53418</v>
      </c>
      <c r="B350" s="80">
        <v>333</v>
      </c>
      <c r="C350" s="70">
        <f t="shared" si="30"/>
        <v>1161862.3999354844</v>
      </c>
      <c r="D350" s="70">
        <f t="shared" si="31"/>
        <v>4260.16</v>
      </c>
      <c r="E350" s="70">
        <f t="shared" si="32"/>
        <v>32199.149999999998</v>
      </c>
      <c r="F350" s="70">
        <f t="shared" si="35"/>
        <v>36459.31</v>
      </c>
      <c r="G350" s="70">
        <f t="shared" si="33"/>
        <v>1129663.2499354845</v>
      </c>
      <c r="O350" s="94"/>
      <c r="P350" s="80"/>
      <c r="Q350" s="69"/>
      <c r="R350" s="95"/>
      <c r="S350" s="95"/>
      <c r="T350" s="95"/>
      <c r="U350" s="95"/>
    </row>
    <row r="351" spans="1:21" x14ac:dyDescent="0.35">
      <c r="A351" s="94">
        <f t="shared" si="34"/>
        <v>53448</v>
      </c>
      <c r="B351" s="80">
        <v>334</v>
      </c>
      <c r="C351" s="70">
        <f t="shared" si="30"/>
        <v>1129663.2499354845</v>
      </c>
      <c r="D351" s="70">
        <f t="shared" si="31"/>
        <v>4142.1000000000004</v>
      </c>
      <c r="E351" s="70">
        <f t="shared" si="32"/>
        <v>32317.21</v>
      </c>
      <c r="F351" s="70">
        <f t="shared" si="35"/>
        <v>36459.31</v>
      </c>
      <c r="G351" s="70">
        <f t="shared" si="33"/>
        <v>1097346.0399354845</v>
      </c>
      <c r="O351" s="94"/>
      <c r="P351" s="80"/>
      <c r="Q351" s="69"/>
      <c r="R351" s="95"/>
      <c r="S351" s="95"/>
      <c r="T351" s="95"/>
      <c r="U351" s="95"/>
    </row>
    <row r="352" spans="1:21" x14ac:dyDescent="0.35">
      <c r="A352" s="94">
        <f t="shared" si="34"/>
        <v>53479</v>
      </c>
      <c r="B352" s="80">
        <v>335</v>
      </c>
      <c r="C352" s="70">
        <f t="shared" si="30"/>
        <v>1097346.0399354845</v>
      </c>
      <c r="D352" s="70">
        <f t="shared" si="31"/>
        <v>4023.6</v>
      </c>
      <c r="E352" s="70">
        <f t="shared" si="32"/>
        <v>32435.71</v>
      </c>
      <c r="F352" s="70">
        <f t="shared" si="35"/>
        <v>36459.31</v>
      </c>
      <c r="G352" s="70">
        <f t="shared" si="33"/>
        <v>1064910.3299354846</v>
      </c>
      <c r="O352" s="94"/>
      <c r="P352" s="80"/>
      <c r="Q352" s="69"/>
      <c r="R352" s="95"/>
      <c r="S352" s="95"/>
      <c r="T352" s="95"/>
      <c r="U352" s="95"/>
    </row>
    <row r="353" spans="1:21" x14ac:dyDescent="0.35">
      <c r="A353" s="94">
        <f t="shared" si="34"/>
        <v>53509</v>
      </c>
      <c r="B353" s="80">
        <v>336</v>
      </c>
      <c r="C353" s="70">
        <f t="shared" si="30"/>
        <v>1064910.3299354846</v>
      </c>
      <c r="D353" s="70">
        <f t="shared" si="31"/>
        <v>3904.67</v>
      </c>
      <c r="E353" s="70">
        <f t="shared" si="32"/>
        <v>32554.639999999999</v>
      </c>
      <c r="F353" s="70">
        <f t="shared" si="35"/>
        <v>36459.31</v>
      </c>
      <c r="G353" s="70">
        <f t="shared" si="33"/>
        <v>1032355.6899354846</v>
      </c>
      <c r="O353" s="94"/>
      <c r="P353" s="80"/>
      <c r="Q353" s="69"/>
      <c r="R353" s="95"/>
      <c r="S353" s="95"/>
      <c r="T353" s="95"/>
      <c r="U353" s="95"/>
    </row>
    <row r="354" spans="1:21" x14ac:dyDescent="0.35">
      <c r="A354" s="94">
        <f t="shared" si="34"/>
        <v>53540</v>
      </c>
      <c r="B354" s="80">
        <v>337</v>
      </c>
      <c r="C354" s="70">
        <f t="shared" si="30"/>
        <v>1032355.6899354846</v>
      </c>
      <c r="D354" s="70">
        <f t="shared" si="31"/>
        <v>3785.3</v>
      </c>
      <c r="E354" s="70">
        <f t="shared" si="32"/>
        <v>32674.01</v>
      </c>
      <c r="F354" s="70">
        <f t="shared" si="35"/>
        <v>36459.31</v>
      </c>
      <c r="G354" s="70">
        <f t="shared" si="33"/>
        <v>999681.67993548454</v>
      </c>
      <c r="O354" s="94"/>
      <c r="P354" s="80"/>
      <c r="Q354" s="69"/>
      <c r="R354" s="95"/>
      <c r="S354" s="95"/>
      <c r="T354" s="95"/>
      <c r="U354" s="95"/>
    </row>
    <row r="355" spans="1:21" x14ac:dyDescent="0.35">
      <c r="A355" s="94">
        <f t="shared" si="34"/>
        <v>53571</v>
      </c>
      <c r="B355" s="80">
        <v>338</v>
      </c>
      <c r="C355" s="70">
        <f t="shared" si="30"/>
        <v>999681.67993548454</v>
      </c>
      <c r="D355" s="70">
        <f t="shared" si="31"/>
        <v>3665.5</v>
      </c>
      <c r="E355" s="70">
        <f t="shared" si="32"/>
        <v>32793.81</v>
      </c>
      <c r="F355" s="70">
        <f t="shared" si="35"/>
        <v>36459.31</v>
      </c>
      <c r="G355" s="70">
        <f t="shared" si="33"/>
        <v>966887.8699354846</v>
      </c>
      <c r="O355" s="94"/>
      <c r="P355" s="80"/>
      <c r="Q355" s="69"/>
      <c r="R355" s="95"/>
      <c r="S355" s="95"/>
      <c r="T355" s="95"/>
      <c r="U355" s="95"/>
    </row>
    <row r="356" spans="1:21" x14ac:dyDescent="0.35">
      <c r="A356" s="94">
        <f t="shared" si="34"/>
        <v>53601</v>
      </c>
      <c r="B356" s="80">
        <v>339</v>
      </c>
      <c r="C356" s="70">
        <f t="shared" si="30"/>
        <v>966887.8699354846</v>
      </c>
      <c r="D356" s="70">
        <f t="shared" si="31"/>
        <v>3545.26</v>
      </c>
      <c r="E356" s="70">
        <f t="shared" si="32"/>
        <v>32914.049999999996</v>
      </c>
      <c r="F356" s="70">
        <f t="shared" si="35"/>
        <v>36459.31</v>
      </c>
      <c r="G356" s="70">
        <f t="shared" si="33"/>
        <v>933973.81993548456</v>
      </c>
      <c r="O356" s="94"/>
      <c r="P356" s="80"/>
      <c r="Q356" s="69"/>
      <c r="R356" s="95"/>
      <c r="S356" s="95"/>
      <c r="T356" s="95"/>
      <c r="U356" s="95"/>
    </row>
    <row r="357" spans="1:21" x14ac:dyDescent="0.35">
      <c r="A357" s="94">
        <f t="shared" si="34"/>
        <v>53632</v>
      </c>
      <c r="B357" s="80">
        <v>340</v>
      </c>
      <c r="C357" s="70">
        <f t="shared" si="30"/>
        <v>933973.81993548456</v>
      </c>
      <c r="D357" s="70">
        <f t="shared" si="31"/>
        <v>3424.57</v>
      </c>
      <c r="E357" s="70">
        <f t="shared" si="32"/>
        <v>33034.74</v>
      </c>
      <c r="F357" s="70">
        <f t="shared" si="35"/>
        <v>36459.31</v>
      </c>
      <c r="G357" s="70">
        <f t="shared" si="33"/>
        <v>900939.07993548457</v>
      </c>
      <c r="O357" s="94"/>
      <c r="P357" s="80"/>
      <c r="Q357" s="69"/>
      <c r="R357" s="95"/>
      <c r="S357" s="95"/>
      <c r="T357" s="95"/>
      <c r="U357" s="95"/>
    </row>
    <row r="358" spans="1:21" x14ac:dyDescent="0.35">
      <c r="A358" s="94">
        <f t="shared" si="34"/>
        <v>53662</v>
      </c>
      <c r="B358" s="80">
        <v>341</v>
      </c>
      <c r="C358" s="70">
        <f t="shared" si="30"/>
        <v>900939.07993548457</v>
      </c>
      <c r="D358" s="70">
        <f t="shared" si="31"/>
        <v>3303.44</v>
      </c>
      <c r="E358" s="70">
        <f t="shared" si="32"/>
        <v>33155.869999999995</v>
      </c>
      <c r="F358" s="70">
        <f t="shared" si="35"/>
        <v>36459.31</v>
      </c>
      <c r="G358" s="70">
        <f t="shared" si="33"/>
        <v>867783.20993548457</v>
      </c>
      <c r="O358" s="94"/>
      <c r="P358" s="80"/>
      <c r="Q358" s="69"/>
      <c r="R358" s="95"/>
      <c r="S358" s="95"/>
      <c r="T358" s="95"/>
      <c r="U358" s="95"/>
    </row>
    <row r="359" spans="1:21" x14ac:dyDescent="0.35">
      <c r="A359" s="94">
        <f t="shared" si="34"/>
        <v>53693</v>
      </c>
      <c r="B359" s="80">
        <v>342</v>
      </c>
      <c r="C359" s="70">
        <f t="shared" si="30"/>
        <v>867783.20993548457</v>
      </c>
      <c r="D359" s="70">
        <f t="shared" si="31"/>
        <v>3181.87</v>
      </c>
      <c r="E359" s="70">
        <f t="shared" si="32"/>
        <v>33277.439999999995</v>
      </c>
      <c r="F359" s="70">
        <f t="shared" si="35"/>
        <v>36459.31</v>
      </c>
      <c r="G359" s="70">
        <f t="shared" si="33"/>
        <v>834505.76993548463</v>
      </c>
      <c r="O359" s="94"/>
      <c r="P359" s="80"/>
      <c r="Q359" s="69"/>
      <c r="R359" s="95"/>
      <c r="S359" s="95"/>
      <c r="T359" s="95"/>
      <c r="U359" s="95"/>
    </row>
    <row r="360" spans="1:21" x14ac:dyDescent="0.35">
      <c r="A360" s="94">
        <f t="shared" si="34"/>
        <v>53724</v>
      </c>
      <c r="B360" s="80">
        <v>343</v>
      </c>
      <c r="C360" s="70">
        <f t="shared" si="30"/>
        <v>834505.76993548463</v>
      </c>
      <c r="D360" s="70">
        <f t="shared" si="31"/>
        <v>3059.85</v>
      </c>
      <c r="E360" s="70">
        <f t="shared" si="32"/>
        <v>33399.46</v>
      </c>
      <c r="F360" s="70">
        <f t="shared" si="35"/>
        <v>36459.31</v>
      </c>
      <c r="G360" s="70">
        <f t="shared" si="33"/>
        <v>801106.30993548466</v>
      </c>
      <c r="O360" s="94"/>
      <c r="P360" s="80"/>
      <c r="Q360" s="69"/>
      <c r="R360" s="95"/>
      <c r="S360" s="95"/>
      <c r="T360" s="95"/>
      <c r="U360" s="95"/>
    </row>
    <row r="361" spans="1:21" x14ac:dyDescent="0.35">
      <c r="A361" s="94">
        <f t="shared" si="34"/>
        <v>53752</v>
      </c>
      <c r="B361" s="80">
        <v>344</v>
      </c>
      <c r="C361" s="70">
        <f t="shared" si="30"/>
        <v>801106.30993548466</v>
      </c>
      <c r="D361" s="70">
        <f t="shared" si="31"/>
        <v>2937.39</v>
      </c>
      <c r="E361" s="70">
        <f t="shared" si="32"/>
        <v>33521.919999999998</v>
      </c>
      <c r="F361" s="70">
        <f t="shared" si="35"/>
        <v>36459.31</v>
      </c>
      <c r="G361" s="70">
        <f t="shared" si="33"/>
        <v>767584.38993548462</v>
      </c>
      <c r="O361" s="94"/>
      <c r="P361" s="80"/>
      <c r="Q361" s="69"/>
      <c r="R361" s="95"/>
      <c r="S361" s="95"/>
      <c r="T361" s="95"/>
      <c r="U361" s="95"/>
    </row>
    <row r="362" spans="1:21" x14ac:dyDescent="0.35">
      <c r="A362" s="94">
        <f t="shared" si="34"/>
        <v>53783</v>
      </c>
      <c r="B362" s="80">
        <v>345</v>
      </c>
      <c r="C362" s="70">
        <f t="shared" si="30"/>
        <v>767584.38993548462</v>
      </c>
      <c r="D362" s="70">
        <f t="shared" si="31"/>
        <v>2814.48</v>
      </c>
      <c r="E362" s="70">
        <f t="shared" si="32"/>
        <v>33644.829999999994</v>
      </c>
      <c r="F362" s="70">
        <f t="shared" si="35"/>
        <v>36459.31</v>
      </c>
      <c r="G362" s="70">
        <f t="shared" si="33"/>
        <v>733939.55993548466</v>
      </c>
      <c r="O362" s="94"/>
      <c r="P362" s="80"/>
      <c r="Q362" s="69"/>
      <c r="R362" s="95"/>
      <c r="S362" s="95"/>
      <c r="T362" s="95"/>
      <c r="U362" s="95"/>
    </row>
    <row r="363" spans="1:21" x14ac:dyDescent="0.35">
      <c r="A363" s="94">
        <f t="shared" si="34"/>
        <v>53813</v>
      </c>
      <c r="B363" s="80">
        <v>346</v>
      </c>
      <c r="C363" s="70">
        <f t="shared" si="30"/>
        <v>733939.55993548466</v>
      </c>
      <c r="D363" s="70">
        <f t="shared" si="31"/>
        <v>2691.11</v>
      </c>
      <c r="E363" s="70">
        <f t="shared" si="32"/>
        <v>33768.199999999997</v>
      </c>
      <c r="F363" s="70">
        <f t="shared" si="35"/>
        <v>36459.31</v>
      </c>
      <c r="G363" s="70">
        <f t="shared" si="33"/>
        <v>700171.35993548471</v>
      </c>
      <c r="O363" s="94"/>
      <c r="P363" s="80"/>
      <c r="Q363" s="69"/>
      <c r="R363" s="95"/>
      <c r="S363" s="95"/>
      <c r="T363" s="95"/>
      <c r="U363" s="95"/>
    </row>
    <row r="364" spans="1:21" x14ac:dyDescent="0.35">
      <c r="A364" s="94">
        <f t="shared" si="34"/>
        <v>53844</v>
      </c>
      <c r="B364" s="80">
        <v>347</v>
      </c>
      <c r="C364" s="70">
        <f t="shared" si="30"/>
        <v>700171.35993548471</v>
      </c>
      <c r="D364" s="70">
        <f t="shared" si="31"/>
        <v>2567.29</v>
      </c>
      <c r="E364" s="70">
        <f t="shared" si="32"/>
        <v>33892.019999999997</v>
      </c>
      <c r="F364" s="70">
        <f t="shared" si="35"/>
        <v>36459.31</v>
      </c>
      <c r="G364" s="70">
        <f t="shared" si="33"/>
        <v>666279.33993548469</v>
      </c>
      <c r="O364" s="94"/>
      <c r="P364" s="80"/>
      <c r="Q364" s="69"/>
      <c r="R364" s="95"/>
      <c r="S364" s="95"/>
      <c r="T364" s="95"/>
      <c r="U364" s="95"/>
    </row>
    <row r="365" spans="1:21" x14ac:dyDescent="0.35">
      <c r="A365" s="94">
        <f t="shared" si="34"/>
        <v>53874</v>
      </c>
      <c r="B365" s="80">
        <v>348</v>
      </c>
      <c r="C365" s="70">
        <f t="shared" si="30"/>
        <v>666279.33993548469</v>
      </c>
      <c r="D365" s="70">
        <f t="shared" si="31"/>
        <v>2443.02</v>
      </c>
      <c r="E365" s="70">
        <f t="shared" si="32"/>
        <v>34016.29</v>
      </c>
      <c r="F365" s="70">
        <f t="shared" si="35"/>
        <v>36459.31</v>
      </c>
      <c r="G365" s="70">
        <f t="shared" si="33"/>
        <v>632263.04993548465</v>
      </c>
      <c r="O365" s="94"/>
      <c r="P365" s="80"/>
      <c r="Q365" s="69"/>
      <c r="R365" s="95"/>
      <c r="S365" s="95"/>
      <c r="T365" s="95"/>
      <c r="U365" s="95"/>
    </row>
    <row r="366" spans="1:21" x14ac:dyDescent="0.35">
      <c r="A366" s="94">
        <f t="shared" si="34"/>
        <v>53905</v>
      </c>
      <c r="B366" s="80">
        <v>349</v>
      </c>
      <c r="C366" s="70">
        <f t="shared" si="30"/>
        <v>632263.04993548465</v>
      </c>
      <c r="D366" s="70">
        <f t="shared" si="31"/>
        <v>2318.3000000000002</v>
      </c>
      <c r="E366" s="70">
        <f t="shared" si="32"/>
        <v>34141.009999999995</v>
      </c>
      <c r="F366" s="70">
        <f t="shared" si="35"/>
        <v>36459.31</v>
      </c>
      <c r="G366" s="70">
        <f t="shared" si="33"/>
        <v>598122.03993548464</v>
      </c>
      <c r="O366" s="94"/>
      <c r="P366" s="80"/>
      <c r="Q366" s="69"/>
      <c r="R366" s="95"/>
      <c r="S366" s="95"/>
      <c r="T366" s="95"/>
      <c r="U366" s="95"/>
    </row>
    <row r="367" spans="1:21" x14ac:dyDescent="0.35">
      <c r="A367" s="94">
        <f t="shared" si="34"/>
        <v>53936</v>
      </c>
      <c r="B367" s="80">
        <v>350</v>
      </c>
      <c r="C367" s="70">
        <f t="shared" si="30"/>
        <v>598122.03993548464</v>
      </c>
      <c r="D367" s="70">
        <f t="shared" si="31"/>
        <v>2193.11</v>
      </c>
      <c r="E367" s="70">
        <f t="shared" si="32"/>
        <v>34266.199999999997</v>
      </c>
      <c r="F367" s="70">
        <f t="shared" si="35"/>
        <v>36459.31</v>
      </c>
      <c r="G367" s="70">
        <f t="shared" si="33"/>
        <v>563855.83993548469</v>
      </c>
      <c r="O367" s="94"/>
      <c r="P367" s="80"/>
      <c r="Q367" s="69"/>
      <c r="R367" s="95"/>
      <c r="S367" s="95"/>
      <c r="T367" s="95"/>
      <c r="U367" s="95"/>
    </row>
    <row r="368" spans="1:21" x14ac:dyDescent="0.35">
      <c r="A368" s="94">
        <f t="shared" si="34"/>
        <v>53966</v>
      </c>
      <c r="B368" s="80">
        <v>351</v>
      </c>
      <c r="C368" s="70">
        <f t="shared" si="30"/>
        <v>563855.83993548469</v>
      </c>
      <c r="D368" s="70">
        <f t="shared" si="31"/>
        <v>2067.4699999999998</v>
      </c>
      <c r="E368" s="70">
        <f t="shared" si="32"/>
        <v>34391.839999999997</v>
      </c>
      <c r="F368" s="70">
        <f t="shared" si="35"/>
        <v>36459.31</v>
      </c>
      <c r="G368" s="70">
        <f t="shared" si="33"/>
        <v>529463.99993548472</v>
      </c>
      <c r="O368" s="94"/>
      <c r="P368" s="80"/>
      <c r="Q368" s="69"/>
      <c r="R368" s="95"/>
      <c r="S368" s="95"/>
      <c r="T368" s="95"/>
      <c r="U368" s="95"/>
    </row>
    <row r="369" spans="1:21" x14ac:dyDescent="0.35">
      <c r="A369" s="94">
        <f t="shared" si="34"/>
        <v>53997</v>
      </c>
      <c r="B369" s="80">
        <v>352</v>
      </c>
      <c r="C369" s="70">
        <f t="shared" si="30"/>
        <v>529463.99993548472</v>
      </c>
      <c r="D369" s="70">
        <f t="shared" si="31"/>
        <v>1941.37</v>
      </c>
      <c r="E369" s="70">
        <f t="shared" si="32"/>
        <v>34517.939999999995</v>
      </c>
      <c r="F369" s="70">
        <f t="shared" si="35"/>
        <v>36459.31</v>
      </c>
      <c r="G369" s="70">
        <f t="shared" si="33"/>
        <v>494946.05993548472</v>
      </c>
      <c r="O369" s="94"/>
      <c r="P369" s="80"/>
      <c r="Q369" s="69"/>
      <c r="R369" s="95"/>
      <c r="S369" s="95"/>
      <c r="T369" s="95"/>
      <c r="U369" s="95"/>
    </row>
    <row r="370" spans="1:21" x14ac:dyDescent="0.35">
      <c r="A370" s="94">
        <f t="shared" si="34"/>
        <v>54027</v>
      </c>
      <c r="B370" s="80">
        <v>353</v>
      </c>
      <c r="C370" s="70">
        <f t="shared" si="30"/>
        <v>494946.05993548472</v>
      </c>
      <c r="D370" s="70">
        <f t="shared" si="31"/>
        <v>1814.8</v>
      </c>
      <c r="E370" s="70">
        <f t="shared" si="32"/>
        <v>34644.509999999995</v>
      </c>
      <c r="F370" s="70">
        <f t="shared" si="35"/>
        <v>36459.31</v>
      </c>
      <c r="G370" s="70">
        <f t="shared" si="33"/>
        <v>460301.54993548471</v>
      </c>
      <c r="O370" s="94"/>
      <c r="P370" s="80"/>
      <c r="Q370" s="69"/>
      <c r="R370" s="95"/>
      <c r="S370" s="95"/>
      <c r="T370" s="95"/>
      <c r="U370" s="95"/>
    </row>
    <row r="371" spans="1:21" x14ac:dyDescent="0.35">
      <c r="A371" s="94">
        <f t="shared" si="34"/>
        <v>54058</v>
      </c>
      <c r="B371" s="80">
        <v>354</v>
      </c>
      <c r="C371" s="70">
        <f t="shared" si="30"/>
        <v>460301.54993548471</v>
      </c>
      <c r="D371" s="70">
        <f t="shared" si="31"/>
        <v>1687.77</v>
      </c>
      <c r="E371" s="70">
        <f t="shared" si="32"/>
        <v>34771.54</v>
      </c>
      <c r="F371" s="70">
        <f t="shared" si="35"/>
        <v>36459.31</v>
      </c>
      <c r="G371" s="70">
        <f t="shared" si="33"/>
        <v>425530.00993548473</v>
      </c>
      <c r="O371" s="94"/>
      <c r="P371" s="80"/>
      <c r="Q371" s="69"/>
      <c r="R371" s="95"/>
      <c r="S371" s="95"/>
      <c r="T371" s="95"/>
      <c r="U371" s="95"/>
    </row>
    <row r="372" spans="1:21" x14ac:dyDescent="0.35">
      <c r="A372" s="94">
        <f t="shared" si="34"/>
        <v>54089</v>
      </c>
      <c r="B372" s="80">
        <v>355</v>
      </c>
      <c r="C372" s="70">
        <f t="shared" si="30"/>
        <v>425530.00993548473</v>
      </c>
      <c r="D372" s="70">
        <f t="shared" si="31"/>
        <v>1560.28</v>
      </c>
      <c r="E372" s="70">
        <f t="shared" si="32"/>
        <v>34899.03</v>
      </c>
      <c r="F372" s="70">
        <f t="shared" si="35"/>
        <v>36459.31</v>
      </c>
      <c r="G372" s="70">
        <f t="shared" si="33"/>
        <v>390630.97993548471</v>
      </c>
      <c r="O372" s="94"/>
      <c r="P372" s="80"/>
      <c r="Q372" s="69"/>
      <c r="R372" s="95"/>
      <c r="S372" s="95"/>
      <c r="T372" s="95"/>
      <c r="U372" s="95"/>
    </row>
    <row r="373" spans="1:21" x14ac:dyDescent="0.35">
      <c r="A373" s="94">
        <f t="shared" si="34"/>
        <v>54118</v>
      </c>
      <c r="B373" s="80">
        <v>356</v>
      </c>
      <c r="C373" s="70">
        <f t="shared" si="30"/>
        <v>390630.97993548471</v>
      </c>
      <c r="D373" s="70">
        <f t="shared" si="31"/>
        <v>1432.31</v>
      </c>
      <c r="E373" s="70">
        <f t="shared" si="32"/>
        <v>35027</v>
      </c>
      <c r="F373" s="70">
        <f t="shared" si="35"/>
        <v>36459.31</v>
      </c>
      <c r="G373" s="70">
        <f t="shared" si="33"/>
        <v>355603.97993548471</v>
      </c>
      <c r="O373" s="94"/>
      <c r="P373" s="80"/>
      <c r="Q373" s="69"/>
      <c r="R373" s="95"/>
      <c r="S373" s="95"/>
      <c r="T373" s="95"/>
      <c r="U373" s="95"/>
    </row>
    <row r="374" spans="1:21" x14ac:dyDescent="0.35">
      <c r="A374" s="94">
        <f t="shared" si="34"/>
        <v>54149</v>
      </c>
      <c r="B374" s="80">
        <v>357</v>
      </c>
      <c r="C374" s="70">
        <f t="shared" si="30"/>
        <v>355603.97993548471</v>
      </c>
      <c r="D374" s="70">
        <f t="shared" si="31"/>
        <v>1303.8800000000001</v>
      </c>
      <c r="E374" s="70">
        <f t="shared" si="32"/>
        <v>35155.43</v>
      </c>
      <c r="F374" s="70">
        <f t="shared" si="35"/>
        <v>36459.31</v>
      </c>
      <c r="G374" s="70">
        <f t="shared" si="33"/>
        <v>320448.54993548471</v>
      </c>
      <c r="O374" s="94"/>
      <c r="P374" s="80"/>
      <c r="Q374" s="69"/>
      <c r="R374" s="95"/>
      <c r="S374" s="95"/>
      <c r="T374" s="95"/>
      <c r="U374" s="95"/>
    </row>
    <row r="375" spans="1:21" x14ac:dyDescent="0.35">
      <c r="A375" s="94">
        <f t="shared" si="34"/>
        <v>54179</v>
      </c>
      <c r="B375" s="80">
        <v>358</v>
      </c>
      <c r="C375" s="70">
        <f t="shared" si="30"/>
        <v>320448.54993548471</v>
      </c>
      <c r="D375" s="70">
        <f t="shared" si="31"/>
        <v>1174.98</v>
      </c>
      <c r="E375" s="70">
        <f t="shared" si="32"/>
        <v>35284.329999999994</v>
      </c>
      <c r="F375" s="70">
        <f t="shared" si="35"/>
        <v>36459.31</v>
      </c>
      <c r="G375" s="70">
        <f t="shared" si="33"/>
        <v>285164.2199354847</v>
      </c>
      <c r="O375" s="94"/>
      <c r="P375" s="80"/>
      <c r="Q375" s="69"/>
      <c r="R375" s="95"/>
      <c r="S375" s="95"/>
      <c r="T375" s="95"/>
      <c r="U375" s="95"/>
    </row>
    <row r="376" spans="1:21" x14ac:dyDescent="0.35">
      <c r="A376" s="94">
        <f t="shared" si="34"/>
        <v>54210</v>
      </c>
      <c r="B376" s="80">
        <v>359</v>
      </c>
      <c r="C376" s="70">
        <f t="shared" si="30"/>
        <v>285164.2199354847</v>
      </c>
      <c r="D376" s="70">
        <f t="shared" si="31"/>
        <v>1045.5999999999999</v>
      </c>
      <c r="E376" s="70">
        <f t="shared" si="32"/>
        <v>35413.71</v>
      </c>
      <c r="F376" s="70">
        <f t="shared" si="35"/>
        <v>36459.31</v>
      </c>
      <c r="G376" s="70">
        <f t="shared" si="33"/>
        <v>249750.5099354847</v>
      </c>
      <c r="O376" s="94"/>
      <c r="P376" s="80"/>
      <c r="Q376" s="69"/>
      <c r="R376" s="95"/>
      <c r="S376" s="95"/>
      <c r="T376" s="95"/>
      <c r="U376" s="95"/>
    </row>
    <row r="377" spans="1:21" x14ac:dyDescent="0.35">
      <c r="A377" s="94">
        <f t="shared" si="34"/>
        <v>54240</v>
      </c>
      <c r="B377" s="80">
        <v>360</v>
      </c>
      <c r="C377" s="70">
        <f t="shared" si="30"/>
        <v>249750.5099354847</v>
      </c>
      <c r="D377" s="70">
        <f t="shared" si="31"/>
        <v>915.75</v>
      </c>
      <c r="E377" s="70">
        <f t="shared" si="32"/>
        <v>35543.56</v>
      </c>
      <c r="F377" s="70">
        <f t="shared" si="35"/>
        <v>36459.31</v>
      </c>
      <c r="G377" s="70">
        <f t="shared" si="33"/>
        <v>214206.94993548471</v>
      </c>
      <c r="O377" s="94"/>
      <c r="P377" s="80"/>
      <c r="Q377" s="69"/>
      <c r="R377" s="95"/>
      <c r="S377" s="95"/>
      <c r="T377" s="95"/>
      <c r="U377" s="95"/>
    </row>
    <row r="378" spans="1:21" x14ac:dyDescent="0.35">
      <c r="A378" s="94" t="s">
        <v>68</v>
      </c>
      <c r="B378" s="80">
        <v>361</v>
      </c>
      <c r="C378" s="70">
        <f t="shared" si="30"/>
        <v>214206.94993548471</v>
      </c>
      <c r="D378" s="70">
        <f>ROUND(C378*$E$14/12,2)*22/31</f>
        <v>557.40193548387094</v>
      </c>
      <c r="E378" s="70">
        <f>F378-D378</f>
        <v>25316.947096774191</v>
      </c>
      <c r="F378" s="70">
        <f>F377*22/31</f>
        <v>25874.349032258062</v>
      </c>
      <c r="G378" s="70">
        <f t="shared" si="33"/>
        <v>188890.00283871053</v>
      </c>
      <c r="I378" s="70"/>
      <c r="O378" s="94"/>
      <c r="P378" s="80"/>
      <c r="Q378" s="69"/>
      <c r="R378" s="95"/>
      <c r="S378" s="95"/>
      <c r="T378" s="95"/>
      <c r="U378" s="95"/>
    </row>
    <row r="379" spans="1:21" x14ac:dyDescent="0.35">
      <c r="A379" s="94"/>
      <c r="B379" s="80"/>
      <c r="C379" s="69"/>
      <c r="D379" s="95"/>
      <c r="E379" s="95"/>
      <c r="F379" s="95"/>
      <c r="G379" s="95"/>
      <c r="J379" s="70"/>
    </row>
    <row r="380" spans="1:21" x14ac:dyDescent="0.35">
      <c r="A380" s="94"/>
      <c r="B380" s="80"/>
      <c r="C380" s="69"/>
      <c r="D380" s="95"/>
      <c r="E380" s="95"/>
      <c r="F380" s="95"/>
      <c r="G380" s="95"/>
    </row>
    <row r="381" spans="1:21" x14ac:dyDescent="0.35">
      <c r="A381" s="94"/>
      <c r="B381" s="80"/>
      <c r="C381" s="69"/>
      <c r="D381" s="95"/>
      <c r="E381" s="95"/>
      <c r="F381" s="95"/>
      <c r="G381" s="95"/>
    </row>
    <row r="382" spans="1:21" x14ac:dyDescent="0.35">
      <c r="A382" s="94"/>
      <c r="B382" s="80"/>
      <c r="C382" s="69"/>
      <c r="D382" s="95"/>
      <c r="E382" s="95"/>
      <c r="F382" s="95"/>
      <c r="G382" s="95"/>
    </row>
    <row r="383" spans="1:21" x14ac:dyDescent="0.35">
      <c r="A383" s="94"/>
      <c r="B383" s="80"/>
      <c r="C383" s="69"/>
      <c r="D383" s="95"/>
      <c r="E383" s="95"/>
      <c r="F383" s="95"/>
      <c r="G383" s="95"/>
    </row>
    <row r="384" spans="1:21" x14ac:dyDescent="0.35">
      <c r="A384" s="94"/>
      <c r="B384" s="80"/>
      <c r="C384" s="69"/>
      <c r="D384" s="95"/>
      <c r="E384" s="95"/>
      <c r="F384" s="95"/>
      <c r="G384" s="95"/>
    </row>
    <row r="385" spans="1:7" x14ac:dyDescent="0.35">
      <c r="A385" s="94"/>
      <c r="B385" s="80"/>
      <c r="C385" s="69"/>
      <c r="D385" s="95"/>
      <c r="E385" s="95"/>
      <c r="F385" s="95"/>
      <c r="G385" s="95"/>
    </row>
    <row r="386" spans="1:7" x14ac:dyDescent="0.35">
      <c r="A386" s="94"/>
      <c r="B386" s="80"/>
      <c r="C386" s="69"/>
      <c r="D386" s="95"/>
      <c r="E386" s="95"/>
      <c r="F386" s="95"/>
      <c r="G386" s="95"/>
    </row>
    <row r="387" spans="1:7" x14ac:dyDescent="0.35">
      <c r="A387" s="94"/>
      <c r="B387" s="80"/>
      <c r="C387" s="69"/>
      <c r="D387" s="95"/>
      <c r="E387" s="95"/>
      <c r="F387" s="95"/>
      <c r="G387" s="95"/>
    </row>
    <row r="388" spans="1:7" x14ac:dyDescent="0.35">
      <c r="A388" s="94"/>
      <c r="B388" s="80"/>
      <c r="C388" s="69"/>
      <c r="D388" s="95"/>
      <c r="E388" s="95"/>
      <c r="F388" s="95"/>
      <c r="G388" s="95"/>
    </row>
    <row r="389" spans="1:7" x14ac:dyDescent="0.35">
      <c r="A389" s="94"/>
      <c r="B389" s="80"/>
      <c r="C389" s="69"/>
      <c r="D389" s="95"/>
      <c r="E389" s="95"/>
      <c r="F389" s="95"/>
      <c r="G389" s="95"/>
    </row>
    <row r="390" spans="1:7" x14ac:dyDescent="0.35">
      <c r="A390" s="94"/>
      <c r="B390" s="80"/>
      <c r="C390" s="69"/>
      <c r="D390" s="95"/>
      <c r="E390" s="95"/>
      <c r="F390" s="95"/>
      <c r="G390" s="95"/>
    </row>
    <row r="391" spans="1:7" x14ac:dyDescent="0.35">
      <c r="A391" s="94"/>
      <c r="B391" s="80"/>
      <c r="C391" s="69"/>
      <c r="D391" s="95"/>
      <c r="E391" s="95"/>
      <c r="F391" s="95"/>
      <c r="G391" s="95"/>
    </row>
    <row r="392" spans="1:7" x14ac:dyDescent="0.35">
      <c r="A392" s="94"/>
      <c r="B392" s="80"/>
      <c r="C392" s="69"/>
      <c r="D392" s="95"/>
      <c r="E392" s="95"/>
      <c r="F392" s="95"/>
      <c r="G392" s="95"/>
    </row>
    <row r="393" spans="1:7" x14ac:dyDescent="0.35">
      <c r="A393" s="94"/>
      <c r="B393" s="80"/>
      <c r="C393" s="69"/>
      <c r="D393" s="95"/>
      <c r="E393" s="95"/>
      <c r="F393" s="95"/>
      <c r="G393" s="95"/>
    </row>
    <row r="394" spans="1:7" x14ac:dyDescent="0.35">
      <c r="A394" s="94"/>
      <c r="B394" s="80"/>
      <c r="C394" s="69"/>
      <c r="D394" s="95"/>
      <c r="E394" s="95"/>
      <c r="F394" s="95"/>
      <c r="G394" s="95"/>
    </row>
    <row r="395" spans="1:7" x14ac:dyDescent="0.35">
      <c r="A395" s="94"/>
      <c r="B395" s="80"/>
      <c r="C395" s="69"/>
      <c r="D395" s="95"/>
      <c r="E395" s="95"/>
      <c r="F395" s="95"/>
      <c r="G395" s="95"/>
    </row>
    <row r="396" spans="1:7" x14ac:dyDescent="0.35">
      <c r="A396" s="94"/>
      <c r="B396" s="80"/>
      <c r="C396" s="69"/>
      <c r="D396" s="95"/>
      <c r="E396" s="95"/>
      <c r="F396" s="95"/>
      <c r="G396" s="9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A59E-96AD-452B-8DC9-AA05AF664AB8}">
  <dimension ref="A1:M134"/>
  <sheetViews>
    <sheetView topLeftCell="A16" workbookViewId="0">
      <selection activeCell="J11" sqref="J11"/>
    </sheetView>
  </sheetViews>
  <sheetFormatPr defaultRowHeight="14.5" x14ac:dyDescent="0.35"/>
  <cols>
    <col min="1" max="1" width="9.1796875" style="107" customWidth="1"/>
    <col min="2" max="2" width="7.81640625" style="107" customWidth="1"/>
    <col min="3" max="3" width="14.81640625" style="107" customWidth="1"/>
    <col min="4" max="4" width="14.1796875" style="107" customWidth="1"/>
    <col min="5" max="7" width="14.81640625" style="107" customWidth="1"/>
    <col min="8" max="257" width="9.1796875" style="107"/>
    <col min="258" max="258" width="7.81640625" style="107" customWidth="1"/>
    <col min="259" max="259" width="14.81640625" style="107" customWidth="1"/>
    <col min="260" max="260" width="14.1796875" style="107" customWidth="1"/>
    <col min="261" max="263" width="14.81640625" style="107" customWidth="1"/>
    <col min="264" max="513" width="9.1796875" style="107"/>
    <col min="514" max="514" width="7.81640625" style="107" customWidth="1"/>
    <col min="515" max="515" width="14.81640625" style="107" customWidth="1"/>
    <col min="516" max="516" width="14.1796875" style="107" customWidth="1"/>
    <col min="517" max="519" width="14.81640625" style="107" customWidth="1"/>
    <col min="520" max="769" width="9.1796875" style="107"/>
    <col min="770" max="770" width="7.81640625" style="107" customWidth="1"/>
    <col min="771" max="771" width="14.81640625" style="107" customWidth="1"/>
    <col min="772" max="772" width="14.1796875" style="107" customWidth="1"/>
    <col min="773" max="775" width="14.81640625" style="107" customWidth="1"/>
    <col min="776" max="1025" width="9.1796875" style="107"/>
    <col min="1026" max="1026" width="7.81640625" style="107" customWidth="1"/>
    <col min="1027" max="1027" width="14.81640625" style="107" customWidth="1"/>
    <col min="1028" max="1028" width="14.1796875" style="107" customWidth="1"/>
    <col min="1029" max="1031" width="14.81640625" style="107" customWidth="1"/>
    <col min="1032" max="1281" width="9.1796875" style="107"/>
    <col min="1282" max="1282" width="7.81640625" style="107" customWidth="1"/>
    <col min="1283" max="1283" width="14.81640625" style="107" customWidth="1"/>
    <col min="1284" max="1284" width="14.1796875" style="107" customWidth="1"/>
    <col min="1285" max="1287" width="14.81640625" style="107" customWidth="1"/>
    <col min="1288" max="1537" width="9.1796875" style="107"/>
    <col min="1538" max="1538" width="7.81640625" style="107" customWidth="1"/>
    <col min="1539" max="1539" width="14.81640625" style="107" customWidth="1"/>
    <col min="1540" max="1540" width="14.1796875" style="107" customWidth="1"/>
    <col min="1541" max="1543" width="14.81640625" style="107" customWidth="1"/>
    <col min="1544" max="1793" width="9.1796875" style="107"/>
    <col min="1794" max="1794" width="7.81640625" style="107" customWidth="1"/>
    <col min="1795" max="1795" width="14.81640625" style="107" customWidth="1"/>
    <col min="1796" max="1796" width="14.1796875" style="107" customWidth="1"/>
    <col min="1797" max="1799" width="14.81640625" style="107" customWidth="1"/>
    <col min="1800" max="2049" width="9.1796875" style="107"/>
    <col min="2050" max="2050" width="7.81640625" style="107" customWidth="1"/>
    <col min="2051" max="2051" width="14.81640625" style="107" customWidth="1"/>
    <col min="2052" max="2052" width="14.1796875" style="107" customWidth="1"/>
    <col min="2053" max="2055" width="14.81640625" style="107" customWidth="1"/>
    <col min="2056" max="2305" width="9.1796875" style="107"/>
    <col min="2306" max="2306" width="7.81640625" style="107" customWidth="1"/>
    <col min="2307" max="2307" width="14.81640625" style="107" customWidth="1"/>
    <col min="2308" max="2308" width="14.1796875" style="107" customWidth="1"/>
    <col min="2309" max="2311" width="14.81640625" style="107" customWidth="1"/>
    <col min="2312" max="2561" width="9.1796875" style="107"/>
    <col min="2562" max="2562" width="7.81640625" style="107" customWidth="1"/>
    <col min="2563" max="2563" width="14.81640625" style="107" customWidth="1"/>
    <col min="2564" max="2564" width="14.1796875" style="107" customWidth="1"/>
    <col min="2565" max="2567" width="14.81640625" style="107" customWidth="1"/>
    <col min="2568" max="2817" width="9.1796875" style="107"/>
    <col min="2818" max="2818" width="7.81640625" style="107" customWidth="1"/>
    <col min="2819" max="2819" width="14.81640625" style="107" customWidth="1"/>
    <col min="2820" max="2820" width="14.1796875" style="107" customWidth="1"/>
    <col min="2821" max="2823" width="14.81640625" style="107" customWidth="1"/>
    <col min="2824" max="3073" width="9.1796875" style="107"/>
    <col min="3074" max="3074" width="7.81640625" style="107" customWidth="1"/>
    <col min="3075" max="3075" width="14.81640625" style="107" customWidth="1"/>
    <col min="3076" max="3076" width="14.1796875" style="107" customWidth="1"/>
    <col min="3077" max="3079" width="14.81640625" style="107" customWidth="1"/>
    <col min="3080" max="3329" width="9.1796875" style="107"/>
    <col min="3330" max="3330" width="7.81640625" style="107" customWidth="1"/>
    <col min="3331" max="3331" width="14.81640625" style="107" customWidth="1"/>
    <col min="3332" max="3332" width="14.1796875" style="107" customWidth="1"/>
    <col min="3333" max="3335" width="14.81640625" style="107" customWidth="1"/>
    <col min="3336" max="3585" width="9.1796875" style="107"/>
    <col min="3586" max="3586" width="7.81640625" style="107" customWidth="1"/>
    <col min="3587" max="3587" width="14.81640625" style="107" customWidth="1"/>
    <col min="3588" max="3588" width="14.1796875" style="107" customWidth="1"/>
    <col min="3589" max="3591" width="14.81640625" style="107" customWidth="1"/>
    <col min="3592" max="3841" width="9.1796875" style="107"/>
    <col min="3842" max="3842" width="7.81640625" style="107" customWidth="1"/>
    <col min="3843" max="3843" width="14.81640625" style="107" customWidth="1"/>
    <col min="3844" max="3844" width="14.1796875" style="107" customWidth="1"/>
    <col min="3845" max="3847" width="14.81640625" style="107" customWidth="1"/>
    <col min="3848" max="4097" width="9.1796875" style="107"/>
    <col min="4098" max="4098" width="7.81640625" style="107" customWidth="1"/>
    <col min="4099" max="4099" width="14.81640625" style="107" customWidth="1"/>
    <col min="4100" max="4100" width="14.1796875" style="107" customWidth="1"/>
    <col min="4101" max="4103" width="14.81640625" style="107" customWidth="1"/>
    <col min="4104" max="4353" width="9.1796875" style="107"/>
    <col min="4354" max="4354" width="7.81640625" style="107" customWidth="1"/>
    <col min="4355" max="4355" width="14.81640625" style="107" customWidth="1"/>
    <col min="4356" max="4356" width="14.1796875" style="107" customWidth="1"/>
    <col min="4357" max="4359" width="14.81640625" style="107" customWidth="1"/>
    <col min="4360" max="4609" width="9.1796875" style="107"/>
    <col min="4610" max="4610" width="7.81640625" style="107" customWidth="1"/>
    <col min="4611" max="4611" width="14.81640625" style="107" customWidth="1"/>
    <col min="4612" max="4612" width="14.1796875" style="107" customWidth="1"/>
    <col min="4613" max="4615" width="14.81640625" style="107" customWidth="1"/>
    <col min="4616" max="4865" width="9.1796875" style="107"/>
    <col min="4866" max="4866" width="7.81640625" style="107" customWidth="1"/>
    <col min="4867" max="4867" width="14.81640625" style="107" customWidth="1"/>
    <col min="4868" max="4868" width="14.1796875" style="107" customWidth="1"/>
    <col min="4869" max="4871" width="14.81640625" style="107" customWidth="1"/>
    <col min="4872" max="5121" width="9.1796875" style="107"/>
    <col min="5122" max="5122" width="7.81640625" style="107" customWidth="1"/>
    <col min="5123" max="5123" width="14.81640625" style="107" customWidth="1"/>
    <col min="5124" max="5124" width="14.1796875" style="107" customWidth="1"/>
    <col min="5125" max="5127" width="14.81640625" style="107" customWidth="1"/>
    <col min="5128" max="5377" width="9.1796875" style="107"/>
    <col min="5378" max="5378" width="7.81640625" style="107" customWidth="1"/>
    <col min="5379" max="5379" width="14.81640625" style="107" customWidth="1"/>
    <col min="5380" max="5380" width="14.1796875" style="107" customWidth="1"/>
    <col min="5381" max="5383" width="14.81640625" style="107" customWidth="1"/>
    <col min="5384" max="5633" width="9.1796875" style="107"/>
    <col min="5634" max="5634" width="7.81640625" style="107" customWidth="1"/>
    <col min="5635" max="5635" width="14.81640625" style="107" customWidth="1"/>
    <col min="5636" max="5636" width="14.1796875" style="107" customWidth="1"/>
    <col min="5637" max="5639" width="14.81640625" style="107" customWidth="1"/>
    <col min="5640" max="5889" width="9.1796875" style="107"/>
    <col min="5890" max="5890" width="7.81640625" style="107" customWidth="1"/>
    <col min="5891" max="5891" width="14.81640625" style="107" customWidth="1"/>
    <col min="5892" max="5892" width="14.1796875" style="107" customWidth="1"/>
    <col min="5893" max="5895" width="14.81640625" style="107" customWidth="1"/>
    <col min="5896" max="6145" width="9.1796875" style="107"/>
    <col min="6146" max="6146" width="7.81640625" style="107" customWidth="1"/>
    <col min="6147" max="6147" width="14.81640625" style="107" customWidth="1"/>
    <col min="6148" max="6148" width="14.1796875" style="107" customWidth="1"/>
    <col min="6149" max="6151" width="14.81640625" style="107" customWidth="1"/>
    <col min="6152" max="6401" width="9.1796875" style="107"/>
    <col min="6402" max="6402" width="7.81640625" style="107" customWidth="1"/>
    <col min="6403" max="6403" width="14.81640625" style="107" customWidth="1"/>
    <col min="6404" max="6404" width="14.1796875" style="107" customWidth="1"/>
    <col min="6405" max="6407" width="14.81640625" style="107" customWidth="1"/>
    <col min="6408" max="6657" width="9.1796875" style="107"/>
    <col min="6658" max="6658" width="7.81640625" style="107" customWidth="1"/>
    <col min="6659" max="6659" width="14.81640625" style="107" customWidth="1"/>
    <col min="6660" max="6660" width="14.1796875" style="107" customWidth="1"/>
    <col min="6661" max="6663" width="14.81640625" style="107" customWidth="1"/>
    <col min="6664" max="6913" width="9.1796875" style="107"/>
    <col min="6914" max="6914" width="7.81640625" style="107" customWidth="1"/>
    <col min="6915" max="6915" width="14.81640625" style="107" customWidth="1"/>
    <col min="6916" max="6916" width="14.1796875" style="107" customWidth="1"/>
    <col min="6917" max="6919" width="14.81640625" style="107" customWidth="1"/>
    <col min="6920" max="7169" width="9.1796875" style="107"/>
    <col min="7170" max="7170" width="7.81640625" style="107" customWidth="1"/>
    <col min="7171" max="7171" width="14.81640625" style="107" customWidth="1"/>
    <col min="7172" max="7172" width="14.1796875" style="107" customWidth="1"/>
    <col min="7173" max="7175" width="14.81640625" style="107" customWidth="1"/>
    <col min="7176" max="7425" width="9.1796875" style="107"/>
    <col min="7426" max="7426" width="7.81640625" style="107" customWidth="1"/>
    <col min="7427" max="7427" width="14.81640625" style="107" customWidth="1"/>
    <col min="7428" max="7428" width="14.1796875" style="107" customWidth="1"/>
    <col min="7429" max="7431" width="14.81640625" style="107" customWidth="1"/>
    <col min="7432" max="7681" width="9.1796875" style="107"/>
    <col min="7682" max="7682" width="7.81640625" style="107" customWidth="1"/>
    <col min="7683" max="7683" width="14.81640625" style="107" customWidth="1"/>
    <col min="7684" max="7684" width="14.1796875" style="107" customWidth="1"/>
    <col min="7685" max="7687" width="14.81640625" style="107" customWidth="1"/>
    <col min="7688" max="7937" width="9.1796875" style="107"/>
    <col min="7938" max="7938" width="7.81640625" style="107" customWidth="1"/>
    <col min="7939" max="7939" width="14.81640625" style="107" customWidth="1"/>
    <col min="7940" max="7940" width="14.1796875" style="107" customWidth="1"/>
    <col min="7941" max="7943" width="14.81640625" style="107" customWidth="1"/>
    <col min="7944" max="8193" width="9.1796875" style="107"/>
    <col min="8194" max="8194" width="7.81640625" style="107" customWidth="1"/>
    <col min="8195" max="8195" width="14.81640625" style="107" customWidth="1"/>
    <col min="8196" max="8196" width="14.1796875" style="107" customWidth="1"/>
    <col min="8197" max="8199" width="14.81640625" style="107" customWidth="1"/>
    <col min="8200" max="8449" width="9.1796875" style="107"/>
    <col min="8450" max="8450" width="7.81640625" style="107" customWidth="1"/>
    <col min="8451" max="8451" width="14.81640625" style="107" customWidth="1"/>
    <col min="8452" max="8452" width="14.1796875" style="107" customWidth="1"/>
    <col min="8453" max="8455" width="14.81640625" style="107" customWidth="1"/>
    <col min="8456" max="8705" width="9.1796875" style="107"/>
    <col min="8706" max="8706" width="7.81640625" style="107" customWidth="1"/>
    <col min="8707" max="8707" width="14.81640625" style="107" customWidth="1"/>
    <col min="8708" max="8708" width="14.1796875" style="107" customWidth="1"/>
    <col min="8709" max="8711" width="14.81640625" style="107" customWidth="1"/>
    <col min="8712" max="8961" width="9.1796875" style="107"/>
    <col min="8962" max="8962" width="7.81640625" style="107" customWidth="1"/>
    <col min="8963" max="8963" width="14.81640625" style="107" customWidth="1"/>
    <col min="8964" max="8964" width="14.1796875" style="107" customWidth="1"/>
    <col min="8965" max="8967" width="14.81640625" style="107" customWidth="1"/>
    <col min="8968" max="9217" width="9.1796875" style="107"/>
    <col min="9218" max="9218" width="7.81640625" style="107" customWidth="1"/>
    <col min="9219" max="9219" width="14.81640625" style="107" customWidth="1"/>
    <col min="9220" max="9220" width="14.1796875" style="107" customWidth="1"/>
    <col min="9221" max="9223" width="14.81640625" style="107" customWidth="1"/>
    <col min="9224" max="9473" width="9.1796875" style="107"/>
    <col min="9474" max="9474" width="7.81640625" style="107" customWidth="1"/>
    <col min="9475" max="9475" width="14.81640625" style="107" customWidth="1"/>
    <col min="9476" max="9476" width="14.1796875" style="107" customWidth="1"/>
    <col min="9477" max="9479" width="14.81640625" style="107" customWidth="1"/>
    <col min="9480" max="9729" width="9.1796875" style="107"/>
    <col min="9730" max="9730" width="7.81640625" style="107" customWidth="1"/>
    <col min="9731" max="9731" width="14.81640625" style="107" customWidth="1"/>
    <col min="9732" max="9732" width="14.1796875" style="107" customWidth="1"/>
    <col min="9733" max="9735" width="14.81640625" style="107" customWidth="1"/>
    <col min="9736" max="9985" width="9.1796875" style="107"/>
    <col min="9986" max="9986" width="7.81640625" style="107" customWidth="1"/>
    <col min="9987" max="9987" width="14.81640625" style="107" customWidth="1"/>
    <col min="9988" max="9988" width="14.1796875" style="107" customWidth="1"/>
    <col min="9989" max="9991" width="14.81640625" style="107" customWidth="1"/>
    <col min="9992" max="10241" width="9.1796875" style="107"/>
    <col min="10242" max="10242" width="7.81640625" style="107" customWidth="1"/>
    <col min="10243" max="10243" width="14.81640625" style="107" customWidth="1"/>
    <col min="10244" max="10244" width="14.1796875" style="107" customWidth="1"/>
    <col min="10245" max="10247" width="14.81640625" style="107" customWidth="1"/>
    <col min="10248" max="10497" width="9.1796875" style="107"/>
    <col min="10498" max="10498" width="7.81640625" style="107" customWidth="1"/>
    <col min="10499" max="10499" width="14.81640625" style="107" customWidth="1"/>
    <col min="10500" max="10500" width="14.1796875" style="107" customWidth="1"/>
    <col min="10501" max="10503" width="14.81640625" style="107" customWidth="1"/>
    <col min="10504" max="10753" width="9.1796875" style="107"/>
    <col min="10754" max="10754" width="7.81640625" style="107" customWidth="1"/>
    <col min="10755" max="10755" width="14.81640625" style="107" customWidth="1"/>
    <col min="10756" max="10756" width="14.1796875" style="107" customWidth="1"/>
    <col min="10757" max="10759" width="14.81640625" style="107" customWidth="1"/>
    <col min="10760" max="11009" width="9.1796875" style="107"/>
    <col min="11010" max="11010" width="7.81640625" style="107" customWidth="1"/>
    <col min="11011" max="11011" width="14.81640625" style="107" customWidth="1"/>
    <col min="11012" max="11012" width="14.1796875" style="107" customWidth="1"/>
    <col min="11013" max="11015" width="14.81640625" style="107" customWidth="1"/>
    <col min="11016" max="11265" width="9.1796875" style="107"/>
    <col min="11266" max="11266" width="7.81640625" style="107" customWidth="1"/>
    <col min="11267" max="11267" width="14.81640625" style="107" customWidth="1"/>
    <col min="11268" max="11268" width="14.1796875" style="107" customWidth="1"/>
    <col min="11269" max="11271" width="14.81640625" style="107" customWidth="1"/>
    <col min="11272" max="11521" width="9.1796875" style="107"/>
    <col min="11522" max="11522" width="7.81640625" style="107" customWidth="1"/>
    <col min="11523" max="11523" width="14.81640625" style="107" customWidth="1"/>
    <col min="11524" max="11524" width="14.1796875" style="107" customWidth="1"/>
    <col min="11525" max="11527" width="14.81640625" style="107" customWidth="1"/>
    <col min="11528" max="11777" width="9.1796875" style="107"/>
    <col min="11778" max="11778" width="7.81640625" style="107" customWidth="1"/>
    <col min="11779" max="11779" width="14.81640625" style="107" customWidth="1"/>
    <col min="11780" max="11780" width="14.1796875" style="107" customWidth="1"/>
    <col min="11781" max="11783" width="14.81640625" style="107" customWidth="1"/>
    <col min="11784" max="12033" width="9.1796875" style="107"/>
    <col min="12034" max="12034" width="7.81640625" style="107" customWidth="1"/>
    <col min="12035" max="12035" width="14.81640625" style="107" customWidth="1"/>
    <col min="12036" max="12036" width="14.1796875" style="107" customWidth="1"/>
    <col min="12037" max="12039" width="14.81640625" style="107" customWidth="1"/>
    <col min="12040" max="12289" width="9.1796875" style="107"/>
    <col min="12290" max="12290" width="7.81640625" style="107" customWidth="1"/>
    <col min="12291" max="12291" width="14.81640625" style="107" customWidth="1"/>
    <col min="12292" max="12292" width="14.1796875" style="107" customWidth="1"/>
    <col min="12293" max="12295" width="14.81640625" style="107" customWidth="1"/>
    <col min="12296" max="12545" width="9.1796875" style="107"/>
    <col min="12546" max="12546" width="7.81640625" style="107" customWidth="1"/>
    <col min="12547" max="12547" width="14.81640625" style="107" customWidth="1"/>
    <col min="12548" max="12548" width="14.1796875" style="107" customWidth="1"/>
    <col min="12549" max="12551" width="14.81640625" style="107" customWidth="1"/>
    <col min="12552" max="12801" width="9.1796875" style="107"/>
    <col min="12802" max="12802" width="7.81640625" style="107" customWidth="1"/>
    <col min="12803" max="12803" width="14.81640625" style="107" customWidth="1"/>
    <col min="12804" max="12804" width="14.1796875" style="107" customWidth="1"/>
    <col min="12805" max="12807" width="14.81640625" style="107" customWidth="1"/>
    <col min="12808" max="13057" width="9.1796875" style="107"/>
    <col min="13058" max="13058" width="7.81640625" style="107" customWidth="1"/>
    <col min="13059" max="13059" width="14.81640625" style="107" customWidth="1"/>
    <col min="13060" max="13060" width="14.1796875" style="107" customWidth="1"/>
    <col min="13061" max="13063" width="14.81640625" style="107" customWidth="1"/>
    <col min="13064" max="13313" width="9.1796875" style="107"/>
    <col min="13314" max="13314" width="7.81640625" style="107" customWidth="1"/>
    <col min="13315" max="13315" width="14.81640625" style="107" customWidth="1"/>
    <col min="13316" max="13316" width="14.1796875" style="107" customWidth="1"/>
    <col min="13317" max="13319" width="14.81640625" style="107" customWidth="1"/>
    <col min="13320" max="13569" width="9.1796875" style="107"/>
    <col min="13570" max="13570" width="7.81640625" style="107" customWidth="1"/>
    <col min="13571" max="13571" width="14.81640625" style="107" customWidth="1"/>
    <col min="13572" max="13572" width="14.1796875" style="107" customWidth="1"/>
    <col min="13573" max="13575" width="14.81640625" style="107" customWidth="1"/>
    <col min="13576" max="13825" width="9.1796875" style="107"/>
    <col min="13826" max="13826" width="7.81640625" style="107" customWidth="1"/>
    <col min="13827" max="13827" width="14.81640625" style="107" customWidth="1"/>
    <col min="13828" max="13828" width="14.1796875" style="107" customWidth="1"/>
    <col min="13829" max="13831" width="14.81640625" style="107" customWidth="1"/>
    <col min="13832" max="14081" width="9.1796875" style="107"/>
    <col min="14082" max="14082" width="7.81640625" style="107" customWidth="1"/>
    <col min="14083" max="14083" width="14.81640625" style="107" customWidth="1"/>
    <col min="14084" max="14084" width="14.1796875" style="107" customWidth="1"/>
    <col min="14085" max="14087" width="14.81640625" style="107" customWidth="1"/>
    <col min="14088" max="14337" width="9.1796875" style="107"/>
    <col min="14338" max="14338" width="7.81640625" style="107" customWidth="1"/>
    <col min="14339" max="14339" width="14.81640625" style="107" customWidth="1"/>
    <col min="14340" max="14340" width="14.1796875" style="107" customWidth="1"/>
    <col min="14341" max="14343" width="14.81640625" style="107" customWidth="1"/>
    <col min="14344" max="14593" width="9.1796875" style="107"/>
    <col min="14594" max="14594" width="7.81640625" style="107" customWidth="1"/>
    <col min="14595" max="14595" width="14.81640625" style="107" customWidth="1"/>
    <col min="14596" max="14596" width="14.1796875" style="107" customWidth="1"/>
    <col min="14597" max="14599" width="14.81640625" style="107" customWidth="1"/>
    <col min="14600" max="14849" width="9.1796875" style="107"/>
    <col min="14850" max="14850" width="7.81640625" style="107" customWidth="1"/>
    <col min="14851" max="14851" width="14.81640625" style="107" customWidth="1"/>
    <col min="14852" max="14852" width="14.1796875" style="107" customWidth="1"/>
    <col min="14853" max="14855" width="14.81640625" style="107" customWidth="1"/>
    <col min="14856" max="15105" width="9.1796875" style="107"/>
    <col min="15106" max="15106" width="7.81640625" style="107" customWidth="1"/>
    <col min="15107" max="15107" width="14.81640625" style="107" customWidth="1"/>
    <col min="15108" max="15108" width="14.1796875" style="107" customWidth="1"/>
    <col min="15109" max="15111" width="14.81640625" style="107" customWidth="1"/>
    <col min="15112" max="15361" width="9.1796875" style="107"/>
    <col min="15362" max="15362" width="7.81640625" style="107" customWidth="1"/>
    <col min="15363" max="15363" width="14.81640625" style="107" customWidth="1"/>
    <col min="15364" max="15364" width="14.1796875" style="107" customWidth="1"/>
    <col min="15365" max="15367" width="14.81640625" style="107" customWidth="1"/>
    <col min="15368" max="15617" width="9.1796875" style="107"/>
    <col min="15618" max="15618" width="7.81640625" style="107" customWidth="1"/>
    <col min="15619" max="15619" width="14.81640625" style="107" customWidth="1"/>
    <col min="15620" max="15620" width="14.1796875" style="107" customWidth="1"/>
    <col min="15621" max="15623" width="14.81640625" style="107" customWidth="1"/>
    <col min="15624" max="15873" width="9.1796875" style="107"/>
    <col min="15874" max="15874" width="7.81640625" style="107" customWidth="1"/>
    <col min="15875" max="15875" width="14.81640625" style="107" customWidth="1"/>
    <col min="15876" max="15876" width="14.1796875" style="107" customWidth="1"/>
    <col min="15877" max="15879" width="14.81640625" style="107" customWidth="1"/>
    <col min="15880" max="16129" width="9.1796875" style="107"/>
    <col min="16130" max="16130" width="7.81640625" style="107" customWidth="1"/>
    <col min="16131" max="16131" width="14.81640625" style="107" customWidth="1"/>
    <col min="16132" max="16132" width="14.1796875" style="107" customWidth="1"/>
    <col min="16133" max="16135" width="14.81640625" style="107" customWidth="1"/>
    <col min="16136" max="16384" width="9.1796875" style="107"/>
  </cols>
  <sheetData>
    <row r="1" spans="1:13" x14ac:dyDescent="0.35">
      <c r="A1" s="105"/>
      <c r="B1" s="105"/>
      <c r="C1" s="105"/>
      <c r="D1" s="105"/>
      <c r="E1" s="105"/>
      <c r="F1" s="105"/>
      <c r="G1" s="106"/>
    </row>
    <row r="2" spans="1:13" x14ac:dyDescent="0.35">
      <c r="A2" s="105"/>
      <c r="B2" s="105"/>
      <c r="C2" s="105"/>
      <c r="D2" s="105"/>
      <c r="E2" s="105"/>
      <c r="F2" s="108"/>
      <c r="G2" s="109"/>
    </row>
    <row r="3" spans="1:13" x14ac:dyDescent="0.35">
      <c r="A3" s="105"/>
      <c r="B3" s="105"/>
      <c r="C3" s="105"/>
      <c r="D3" s="105"/>
      <c r="E3" s="105"/>
      <c r="F3" s="108"/>
      <c r="G3" s="109"/>
    </row>
    <row r="4" spans="1:13" ht="21" x14ac:dyDescent="0.5">
      <c r="A4" s="105"/>
      <c r="B4" s="110" t="s">
        <v>50</v>
      </c>
      <c r="C4" s="105"/>
      <c r="D4" s="105"/>
      <c r="E4" s="111"/>
      <c r="F4" s="112"/>
      <c r="G4" s="110"/>
      <c r="K4" s="113"/>
      <c r="L4" s="114"/>
    </row>
    <row r="5" spans="1:13" x14ac:dyDescent="0.35">
      <c r="A5" s="105"/>
      <c r="B5" s="105"/>
      <c r="C5" s="105"/>
      <c r="D5" s="105"/>
      <c r="E5" s="105"/>
      <c r="F5" s="112"/>
      <c r="G5" s="105"/>
      <c r="K5" s="115"/>
      <c r="L5" s="114"/>
    </row>
    <row r="6" spans="1:13" x14ac:dyDescent="0.35">
      <c r="A6" s="105"/>
      <c r="B6" s="116" t="s">
        <v>51</v>
      </c>
      <c r="C6" s="117"/>
      <c r="D6" s="118"/>
      <c r="E6" s="119">
        <v>44197</v>
      </c>
      <c r="F6" s="120"/>
      <c r="G6" s="105"/>
      <c r="K6" s="121"/>
      <c r="L6" s="121"/>
    </row>
    <row r="7" spans="1:13" x14ac:dyDescent="0.35">
      <c r="A7" s="105"/>
      <c r="B7" s="122" t="s">
        <v>52</v>
      </c>
      <c r="C7" s="123"/>
      <c r="E7" s="124">
        <v>60</v>
      </c>
      <c r="F7" s="125" t="s">
        <v>53</v>
      </c>
      <c r="G7" s="105"/>
      <c r="K7" s="126"/>
      <c r="L7" s="126"/>
    </row>
    <row r="8" spans="1:13" x14ac:dyDescent="0.35">
      <c r="A8" s="105"/>
      <c r="B8" s="122" t="s">
        <v>69</v>
      </c>
      <c r="C8" s="123"/>
      <c r="D8" s="127">
        <f>E6-1</f>
        <v>44196</v>
      </c>
      <c r="E8" s="128">
        <v>12549.1</v>
      </c>
      <c r="F8" s="125" t="s">
        <v>55</v>
      </c>
      <c r="G8" s="105"/>
      <c r="K8" s="126"/>
      <c r="L8" s="126"/>
    </row>
    <row r="9" spans="1:13" x14ac:dyDescent="0.35">
      <c r="A9" s="105"/>
      <c r="B9" s="122" t="s">
        <v>70</v>
      </c>
      <c r="C9" s="123"/>
      <c r="D9" s="127">
        <f>EDATE(D8,E7)</f>
        <v>46022</v>
      </c>
      <c r="E9" s="128">
        <v>0</v>
      </c>
      <c r="F9" s="125" t="s">
        <v>55</v>
      </c>
      <c r="G9" s="129"/>
      <c r="K9" s="126"/>
      <c r="L9" s="126"/>
    </row>
    <row r="10" spans="1:13" x14ac:dyDescent="0.35">
      <c r="A10" s="105"/>
      <c r="B10" s="122" t="s">
        <v>57</v>
      </c>
      <c r="C10" s="123"/>
      <c r="E10" s="130">
        <v>1</v>
      </c>
      <c r="F10" s="125"/>
      <c r="G10" s="105"/>
      <c r="K10" s="131"/>
      <c r="L10" s="131"/>
    </row>
    <row r="11" spans="1:13" x14ac:dyDescent="0.35">
      <c r="A11" s="105"/>
      <c r="B11" s="132" t="s">
        <v>71</v>
      </c>
      <c r="C11" s="133"/>
      <c r="D11" s="134"/>
      <c r="E11" s="135">
        <v>3.5000000000000003E-2</v>
      </c>
      <c r="F11" s="136"/>
      <c r="G11" s="137"/>
      <c r="K11" s="126"/>
      <c r="L11" s="126"/>
      <c r="M11" s="131"/>
    </row>
    <row r="12" spans="1:13" x14ac:dyDescent="0.35">
      <c r="A12" s="105"/>
      <c r="B12" s="124"/>
      <c r="C12" s="123"/>
      <c r="E12" s="138"/>
      <c r="F12" s="124"/>
      <c r="G12" s="137"/>
      <c r="K12" s="126"/>
      <c r="L12" s="126"/>
      <c r="M12" s="131"/>
    </row>
    <row r="13" spans="1:13" x14ac:dyDescent="0.35">
      <c r="K13" s="126"/>
      <c r="L13" s="126"/>
      <c r="M13" s="131"/>
    </row>
    <row r="14" spans="1:13" ht="15" thickBot="1" x14ac:dyDescent="0.4">
      <c r="A14" s="139" t="s">
        <v>61</v>
      </c>
      <c r="B14" s="139" t="s">
        <v>62</v>
      </c>
      <c r="C14" s="139" t="s">
        <v>63</v>
      </c>
      <c r="D14" s="139" t="s">
        <v>64</v>
      </c>
      <c r="E14" s="139" t="s">
        <v>65</v>
      </c>
      <c r="F14" s="139" t="s">
        <v>66</v>
      </c>
      <c r="G14" s="139" t="s">
        <v>67</v>
      </c>
      <c r="K14" s="126"/>
      <c r="L14" s="126"/>
      <c r="M14" s="131"/>
    </row>
    <row r="15" spans="1:13" x14ac:dyDescent="0.35">
      <c r="A15" s="140">
        <f>E6</f>
        <v>44197</v>
      </c>
      <c r="B15" s="123">
        <v>1</v>
      </c>
      <c r="C15" s="112">
        <f>E8</f>
        <v>12549.1</v>
      </c>
      <c r="D15" s="141">
        <f>ROUND(C15*$E$11/12,2)</f>
        <v>36.6</v>
      </c>
      <c r="E15" s="141">
        <f>PPMT($E$11/12,B15,$E$7,-$E$8,$E$9,0)</f>
        <v>191.68848513957792</v>
      </c>
      <c r="F15" s="141">
        <f>ROUND(PMT($E$11/12,E7,-E8,E9),2)</f>
        <v>228.29</v>
      </c>
      <c r="G15" s="141">
        <f>C15-E15</f>
        <v>12357.411514860423</v>
      </c>
      <c r="K15" s="126"/>
      <c r="L15" s="126"/>
      <c r="M15" s="131"/>
    </row>
    <row r="16" spans="1:13" x14ac:dyDescent="0.35">
      <c r="A16" s="140">
        <f>EDATE(A15,1)</f>
        <v>44228</v>
      </c>
      <c r="B16" s="123">
        <v>2</v>
      </c>
      <c r="C16" s="112">
        <f>G15</f>
        <v>12357.411514860423</v>
      </c>
      <c r="D16" s="141">
        <f t="shared" ref="D16:D74" si="0">ROUND(C16*$E$11/12,2)</f>
        <v>36.04</v>
      </c>
      <c r="E16" s="141">
        <f t="shared" ref="E16:E74" si="1">PPMT($E$11/12,B16,$E$7,-$E$8,$E$9,0)</f>
        <v>192.24757655456838</v>
      </c>
      <c r="F16" s="141">
        <f>F15</f>
        <v>228.29</v>
      </c>
      <c r="G16" s="141">
        <f t="shared" ref="G16:G74" si="2">C16-E16</f>
        <v>12165.163938305855</v>
      </c>
      <c r="K16" s="126"/>
      <c r="L16" s="126"/>
      <c r="M16" s="131"/>
    </row>
    <row r="17" spans="1:13" x14ac:dyDescent="0.35">
      <c r="A17" s="140">
        <f>EDATE(A16,1)</f>
        <v>44256</v>
      </c>
      <c r="B17" s="123">
        <v>3</v>
      </c>
      <c r="C17" s="112">
        <f>G16</f>
        <v>12165.163938305855</v>
      </c>
      <c r="D17" s="141">
        <f t="shared" si="0"/>
        <v>35.479999999999997</v>
      </c>
      <c r="E17" s="141">
        <f t="shared" si="1"/>
        <v>192.80829865285253</v>
      </c>
      <c r="F17" s="141">
        <f t="shared" ref="F17:F74" si="3">F16</f>
        <v>228.29</v>
      </c>
      <c r="G17" s="141">
        <f t="shared" si="2"/>
        <v>11972.355639653002</v>
      </c>
      <c r="K17" s="126"/>
      <c r="L17" s="126"/>
      <c r="M17" s="131"/>
    </row>
    <row r="18" spans="1:13" x14ac:dyDescent="0.35">
      <c r="A18" s="140">
        <f t="shared" ref="A18:A74" si="4">EDATE(A17,1)</f>
        <v>44287</v>
      </c>
      <c r="B18" s="123">
        <v>4</v>
      </c>
      <c r="C18" s="112">
        <f t="shared" ref="C18:C74" si="5">G17</f>
        <v>11972.355639653002</v>
      </c>
      <c r="D18" s="141">
        <f t="shared" si="0"/>
        <v>34.92</v>
      </c>
      <c r="E18" s="141">
        <f t="shared" si="1"/>
        <v>193.37065619059001</v>
      </c>
      <c r="F18" s="141">
        <f t="shared" si="3"/>
        <v>228.29</v>
      </c>
      <c r="G18" s="141">
        <f t="shared" si="2"/>
        <v>11778.984983462413</v>
      </c>
      <c r="K18" s="126"/>
      <c r="L18" s="126"/>
      <c r="M18" s="131"/>
    </row>
    <row r="19" spans="1:13" x14ac:dyDescent="0.35">
      <c r="A19" s="140">
        <f t="shared" si="4"/>
        <v>44317</v>
      </c>
      <c r="B19" s="123">
        <v>5</v>
      </c>
      <c r="C19" s="112">
        <f t="shared" si="5"/>
        <v>11778.984983462413</v>
      </c>
      <c r="D19" s="141">
        <f t="shared" si="0"/>
        <v>34.36</v>
      </c>
      <c r="E19" s="141">
        <f t="shared" si="1"/>
        <v>193.93465393781258</v>
      </c>
      <c r="F19" s="141">
        <f t="shared" si="3"/>
        <v>228.29</v>
      </c>
      <c r="G19" s="141">
        <f t="shared" si="2"/>
        <v>11585.0503295246</v>
      </c>
      <c r="K19" s="126"/>
      <c r="L19" s="126"/>
      <c r="M19" s="131"/>
    </row>
    <row r="20" spans="1:13" x14ac:dyDescent="0.35">
      <c r="A20" s="140">
        <f t="shared" si="4"/>
        <v>44348</v>
      </c>
      <c r="B20" s="123">
        <v>6</v>
      </c>
      <c r="C20" s="112">
        <f t="shared" si="5"/>
        <v>11585.0503295246</v>
      </c>
      <c r="D20" s="141">
        <f t="shared" si="0"/>
        <v>33.79</v>
      </c>
      <c r="E20" s="141">
        <f t="shared" si="1"/>
        <v>194.50029667846451</v>
      </c>
      <c r="F20" s="141">
        <f t="shared" si="3"/>
        <v>228.29</v>
      </c>
      <c r="G20" s="141">
        <f t="shared" si="2"/>
        <v>11390.550032846135</v>
      </c>
      <c r="K20" s="126"/>
      <c r="L20" s="126"/>
      <c r="M20" s="131"/>
    </row>
    <row r="21" spans="1:13" x14ac:dyDescent="0.35">
      <c r="A21" s="140">
        <f t="shared" si="4"/>
        <v>44378</v>
      </c>
      <c r="B21" s="123">
        <v>7</v>
      </c>
      <c r="C21" s="112">
        <f t="shared" si="5"/>
        <v>11390.550032846135</v>
      </c>
      <c r="D21" s="141">
        <f t="shared" si="0"/>
        <v>33.22</v>
      </c>
      <c r="E21" s="141">
        <f t="shared" si="1"/>
        <v>195.06758921044337</v>
      </c>
      <c r="F21" s="141">
        <f t="shared" si="3"/>
        <v>228.29</v>
      </c>
      <c r="G21" s="141">
        <f t="shared" si="2"/>
        <v>11195.482443635692</v>
      </c>
      <c r="K21" s="126"/>
      <c r="L21" s="126"/>
      <c r="M21" s="131"/>
    </row>
    <row r="22" spans="1:13" x14ac:dyDescent="0.35">
      <c r="A22" s="140">
        <f>EDATE(A21,1)</f>
        <v>44409</v>
      </c>
      <c r="B22" s="123">
        <v>8</v>
      </c>
      <c r="C22" s="112">
        <f t="shared" si="5"/>
        <v>11195.482443635692</v>
      </c>
      <c r="D22" s="141">
        <f t="shared" si="0"/>
        <v>32.65</v>
      </c>
      <c r="E22" s="141">
        <f t="shared" si="1"/>
        <v>195.63653634564051</v>
      </c>
      <c r="F22" s="141">
        <f t="shared" si="3"/>
        <v>228.29</v>
      </c>
      <c r="G22" s="141">
        <f t="shared" si="2"/>
        <v>10999.845907290051</v>
      </c>
      <c r="K22" s="126"/>
      <c r="L22" s="126"/>
      <c r="M22" s="131"/>
    </row>
    <row r="23" spans="1:13" x14ac:dyDescent="0.35">
      <c r="A23" s="140">
        <f t="shared" si="4"/>
        <v>44440</v>
      </c>
      <c r="B23" s="123">
        <v>9</v>
      </c>
      <c r="C23" s="112">
        <f t="shared" si="5"/>
        <v>10999.845907290051</v>
      </c>
      <c r="D23" s="141">
        <f t="shared" si="0"/>
        <v>32.08</v>
      </c>
      <c r="E23" s="141">
        <f t="shared" si="1"/>
        <v>196.20714290998197</v>
      </c>
      <c r="F23" s="141">
        <f t="shared" si="3"/>
        <v>228.29</v>
      </c>
      <c r="G23" s="141">
        <f t="shared" si="2"/>
        <v>10803.63876438007</v>
      </c>
      <c r="K23" s="126"/>
      <c r="L23" s="126"/>
      <c r="M23" s="131"/>
    </row>
    <row r="24" spans="1:13" x14ac:dyDescent="0.35">
      <c r="A24" s="140">
        <f t="shared" si="4"/>
        <v>44470</v>
      </c>
      <c r="B24" s="123">
        <v>10</v>
      </c>
      <c r="C24" s="112">
        <f t="shared" si="5"/>
        <v>10803.63876438007</v>
      </c>
      <c r="D24" s="141">
        <f t="shared" si="0"/>
        <v>31.51</v>
      </c>
      <c r="E24" s="141">
        <f t="shared" si="1"/>
        <v>196.77941374346941</v>
      </c>
      <c r="F24" s="141">
        <f t="shared" si="3"/>
        <v>228.29</v>
      </c>
      <c r="G24" s="141">
        <f t="shared" si="2"/>
        <v>10606.8593506366</v>
      </c>
      <c r="K24" s="126"/>
      <c r="L24" s="126"/>
      <c r="M24" s="131"/>
    </row>
    <row r="25" spans="1:13" x14ac:dyDescent="0.35">
      <c r="A25" s="140">
        <f t="shared" si="4"/>
        <v>44501</v>
      </c>
      <c r="B25" s="123">
        <v>11</v>
      </c>
      <c r="C25" s="112">
        <f t="shared" si="5"/>
        <v>10606.8593506366</v>
      </c>
      <c r="D25" s="141">
        <f t="shared" si="0"/>
        <v>30.94</v>
      </c>
      <c r="E25" s="141">
        <f t="shared" si="1"/>
        <v>197.35335370022119</v>
      </c>
      <c r="F25" s="141">
        <f t="shared" si="3"/>
        <v>228.29</v>
      </c>
      <c r="G25" s="141">
        <f t="shared" si="2"/>
        <v>10409.505996936379</v>
      </c>
    </row>
    <row r="26" spans="1:13" x14ac:dyDescent="0.35">
      <c r="A26" s="140">
        <f t="shared" si="4"/>
        <v>44531</v>
      </c>
      <c r="B26" s="123">
        <v>12</v>
      </c>
      <c r="C26" s="112">
        <f t="shared" si="5"/>
        <v>10409.505996936379</v>
      </c>
      <c r="D26" s="141">
        <f t="shared" si="0"/>
        <v>30.36</v>
      </c>
      <c r="E26" s="141">
        <f t="shared" si="1"/>
        <v>197.92896764851349</v>
      </c>
      <c r="F26" s="141">
        <f t="shared" si="3"/>
        <v>228.29</v>
      </c>
      <c r="G26" s="141">
        <f t="shared" si="2"/>
        <v>10211.577029287866</v>
      </c>
    </row>
    <row r="27" spans="1:13" x14ac:dyDescent="0.35">
      <c r="A27" s="140">
        <f t="shared" si="4"/>
        <v>44562</v>
      </c>
      <c r="B27" s="123">
        <v>13</v>
      </c>
      <c r="C27" s="112">
        <f t="shared" si="5"/>
        <v>10211.577029287866</v>
      </c>
      <c r="D27" s="141">
        <f t="shared" si="0"/>
        <v>29.78</v>
      </c>
      <c r="E27" s="141">
        <f t="shared" si="1"/>
        <v>198.50626047082167</v>
      </c>
      <c r="F27" s="141">
        <f t="shared" si="3"/>
        <v>228.29</v>
      </c>
      <c r="G27" s="141">
        <f t="shared" si="2"/>
        <v>10013.070768817044</v>
      </c>
    </row>
    <row r="28" spans="1:13" x14ac:dyDescent="0.35">
      <c r="A28" s="140">
        <f t="shared" si="4"/>
        <v>44593</v>
      </c>
      <c r="B28" s="123">
        <v>14</v>
      </c>
      <c r="C28" s="112">
        <f t="shared" si="5"/>
        <v>10013.070768817044</v>
      </c>
      <c r="D28" s="141">
        <f t="shared" si="0"/>
        <v>29.2</v>
      </c>
      <c r="E28" s="141">
        <f t="shared" si="1"/>
        <v>199.08523706386157</v>
      </c>
      <c r="F28" s="141">
        <f t="shared" si="3"/>
        <v>228.29</v>
      </c>
      <c r="G28" s="141">
        <f t="shared" si="2"/>
        <v>9813.9855317531819</v>
      </c>
    </row>
    <row r="29" spans="1:13" x14ac:dyDescent="0.35">
      <c r="A29" s="140">
        <f t="shared" si="4"/>
        <v>44621</v>
      </c>
      <c r="B29" s="123">
        <v>15</v>
      </c>
      <c r="C29" s="112">
        <f t="shared" si="5"/>
        <v>9813.9855317531819</v>
      </c>
      <c r="D29" s="141">
        <f t="shared" si="0"/>
        <v>28.62</v>
      </c>
      <c r="E29" s="141">
        <f t="shared" si="1"/>
        <v>199.66590233863113</v>
      </c>
      <c r="F29" s="141">
        <f t="shared" si="3"/>
        <v>228.29</v>
      </c>
      <c r="G29" s="141">
        <f t="shared" si="2"/>
        <v>9614.3196294145509</v>
      </c>
    </row>
    <row r="30" spans="1:13" x14ac:dyDescent="0.35">
      <c r="A30" s="140">
        <f t="shared" si="4"/>
        <v>44652</v>
      </c>
      <c r="B30" s="123">
        <v>16</v>
      </c>
      <c r="C30" s="112">
        <f t="shared" si="5"/>
        <v>9614.3196294145509</v>
      </c>
      <c r="D30" s="141">
        <f t="shared" si="0"/>
        <v>28.04</v>
      </c>
      <c r="E30" s="141">
        <f t="shared" si="1"/>
        <v>200.24826122045218</v>
      </c>
      <c r="F30" s="141">
        <f t="shared" si="3"/>
        <v>228.29</v>
      </c>
      <c r="G30" s="141">
        <f t="shared" si="2"/>
        <v>9414.0713681940979</v>
      </c>
    </row>
    <row r="31" spans="1:13" x14ac:dyDescent="0.35">
      <c r="A31" s="140">
        <f t="shared" si="4"/>
        <v>44682</v>
      </c>
      <c r="B31" s="123">
        <v>17</v>
      </c>
      <c r="C31" s="112">
        <f t="shared" si="5"/>
        <v>9414.0713681940979</v>
      </c>
      <c r="D31" s="141">
        <f t="shared" si="0"/>
        <v>27.46</v>
      </c>
      <c r="E31" s="141">
        <f t="shared" si="1"/>
        <v>200.83231864901182</v>
      </c>
      <c r="F31" s="141">
        <f t="shared" si="3"/>
        <v>228.29</v>
      </c>
      <c r="G31" s="141">
        <f t="shared" si="2"/>
        <v>9213.2390495450854</v>
      </c>
    </row>
    <row r="32" spans="1:13" x14ac:dyDescent="0.35">
      <c r="A32" s="140">
        <f t="shared" si="4"/>
        <v>44713</v>
      </c>
      <c r="B32" s="123">
        <v>18</v>
      </c>
      <c r="C32" s="112">
        <f t="shared" si="5"/>
        <v>9213.2390495450854</v>
      </c>
      <c r="D32" s="141">
        <f t="shared" si="0"/>
        <v>26.87</v>
      </c>
      <c r="E32" s="141">
        <f t="shared" si="1"/>
        <v>201.41807957840479</v>
      </c>
      <c r="F32" s="141">
        <f t="shared" si="3"/>
        <v>228.29</v>
      </c>
      <c r="G32" s="141">
        <f t="shared" si="2"/>
        <v>9011.8209699666804</v>
      </c>
    </row>
    <row r="33" spans="1:7" x14ac:dyDescent="0.35">
      <c r="A33" s="140">
        <f t="shared" si="4"/>
        <v>44743</v>
      </c>
      <c r="B33" s="123">
        <v>19</v>
      </c>
      <c r="C33" s="112">
        <f t="shared" si="5"/>
        <v>9011.8209699666804</v>
      </c>
      <c r="D33" s="141">
        <f t="shared" si="0"/>
        <v>26.28</v>
      </c>
      <c r="E33" s="141">
        <f t="shared" si="1"/>
        <v>202.00554897717512</v>
      </c>
      <c r="F33" s="141">
        <f t="shared" si="3"/>
        <v>228.29</v>
      </c>
      <c r="G33" s="141">
        <f t="shared" si="2"/>
        <v>8809.8154209895056</v>
      </c>
    </row>
    <row r="34" spans="1:7" x14ac:dyDescent="0.35">
      <c r="A34" s="140">
        <f t="shared" si="4"/>
        <v>44774</v>
      </c>
      <c r="B34" s="123">
        <v>20</v>
      </c>
      <c r="C34" s="112">
        <f t="shared" si="5"/>
        <v>8809.8154209895056</v>
      </c>
      <c r="D34" s="141">
        <f t="shared" si="0"/>
        <v>25.7</v>
      </c>
      <c r="E34" s="141">
        <f t="shared" si="1"/>
        <v>202.59473182835856</v>
      </c>
      <c r="F34" s="141">
        <f t="shared" si="3"/>
        <v>228.29</v>
      </c>
      <c r="G34" s="141">
        <f t="shared" si="2"/>
        <v>8607.2206891611477</v>
      </c>
    </row>
    <row r="35" spans="1:7" x14ac:dyDescent="0.35">
      <c r="A35" s="140">
        <f t="shared" si="4"/>
        <v>44805</v>
      </c>
      <c r="B35" s="123">
        <v>21</v>
      </c>
      <c r="C35" s="112">
        <f t="shared" si="5"/>
        <v>8607.2206891611477</v>
      </c>
      <c r="D35" s="141">
        <f t="shared" si="0"/>
        <v>25.1</v>
      </c>
      <c r="E35" s="141">
        <f t="shared" si="1"/>
        <v>203.1856331295246</v>
      </c>
      <c r="F35" s="141">
        <f t="shared" si="3"/>
        <v>228.29</v>
      </c>
      <c r="G35" s="141">
        <f t="shared" si="2"/>
        <v>8404.0350560316238</v>
      </c>
    </row>
    <row r="36" spans="1:7" x14ac:dyDescent="0.35">
      <c r="A36" s="140">
        <f t="shared" si="4"/>
        <v>44835</v>
      </c>
      <c r="B36" s="123">
        <v>22</v>
      </c>
      <c r="C36" s="112">
        <f t="shared" si="5"/>
        <v>8404.0350560316238</v>
      </c>
      <c r="D36" s="141">
        <f t="shared" si="0"/>
        <v>24.51</v>
      </c>
      <c r="E36" s="141">
        <f t="shared" si="1"/>
        <v>203.77825789281903</v>
      </c>
      <c r="F36" s="141">
        <f t="shared" si="3"/>
        <v>228.29</v>
      </c>
      <c r="G36" s="141">
        <f t="shared" si="2"/>
        <v>8200.2567981388056</v>
      </c>
    </row>
    <row r="37" spans="1:7" x14ac:dyDescent="0.35">
      <c r="A37" s="140">
        <f t="shared" si="4"/>
        <v>44866</v>
      </c>
      <c r="B37" s="123">
        <v>23</v>
      </c>
      <c r="C37" s="112">
        <f t="shared" si="5"/>
        <v>8200.2567981388056</v>
      </c>
      <c r="D37" s="141">
        <f t="shared" si="0"/>
        <v>23.92</v>
      </c>
      <c r="E37" s="141">
        <f t="shared" si="1"/>
        <v>204.37261114500643</v>
      </c>
      <c r="F37" s="141">
        <f t="shared" si="3"/>
        <v>228.29</v>
      </c>
      <c r="G37" s="141">
        <f t="shared" si="2"/>
        <v>7995.8841869937987</v>
      </c>
    </row>
    <row r="38" spans="1:7" x14ac:dyDescent="0.35">
      <c r="A38" s="140">
        <f t="shared" si="4"/>
        <v>44896</v>
      </c>
      <c r="B38" s="123">
        <v>24</v>
      </c>
      <c r="C38" s="112">
        <f t="shared" si="5"/>
        <v>7995.8841869937987</v>
      </c>
      <c r="D38" s="141">
        <f t="shared" si="0"/>
        <v>23.32</v>
      </c>
      <c r="E38" s="141">
        <f t="shared" si="1"/>
        <v>204.96869792751266</v>
      </c>
      <c r="F38" s="141">
        <f t="shared" si="3"/>
        <v>228.29</v>
      </c>
      <c r="G38" s="141">
        <f t="shared" si="2"/>
        <v>7790.9154890662858</v>
      </c>
    </row>
    <row r="39" spans="1:7" x14ac:dyDescent="0.35">
      <c r="A39" s="140">
        <f t="shared" si="4"/>
        <v>44927</v>
      </c>
      <c r="B39" s="123">
        <v>25</v>
      </c>
      <c r="C39" s="112">
        <f t="shared" si="5"/>
        <v>7790.9154890662858</v>
      </c>
      <c r="D39" s="141">
        <f t="shared" si="0"/>
        <v>22.72</v>
      </c>
      <c r="E39" s="141">
        <f t="shared" si="1"/>
        <v>205.56652329646798</v>
      </c>
      <c r="F39" s="141">
        <f t="shared" si="3"/>
        <v>228.29</v>
      </c>
      <c r="G39" s="141">
        <f t="shared" si="2"/>
        <v>7585.3489657698174</v>
      </c>
    </row>
    <row r="40" spans="1:7" x14ac:dyDescent="0.35">
      <c r="A40" s="140">
        <f t="shared" si="4"/>
        <v>44958</v>
      </c>
      <c r="B40" s="123">
        <v>26</v>
      </c>
      <c r="C40" s="112">
        <f t="shared" si="5"/>
        <v>7585.3489657698174</v>
      </c>
      <c r="D40" s="141">
        <f t="shared" si="0"/>
        <v>22.12</v>
      </c>
      <c r="E40" s="141">
        <f t="shared" si="1"/>
        <v>206.16609232274928</v>
      </c>
      <c r="F40" s="141">
        <f t="shared" si="3"/>
        <v>228.29</v>
      </c>
      <c r="G40" s="141">
        <f t="shared" si="2"/>
        <v>7379.1828734470682</v>
      </c>
    </row>
    <row r="41" spans="1:7" x14ac:dyDescent="0.35">
      <c r="A41" s="140">
        <f t="shared" si="4"/>
        <v>44986</v>
      </c>
      <c r="B41" s="123">
        <v>27</v>
      </c>
      <c r="C41" s="112">
        <f t="shared" si="5"/>
        <v>7379.1828734470682</v>
      </c>
      <c r="D41" s="141">
        <f t="shared" si="0"/>
        <v>21.52</v>
      </c>
      <c r="E41" s="141">
        <f t="shared" si="1"/>
        <v>206.76741009202399</v>
      </c>
      <c r="F41" s="141">
        <f t="shared" si="3"/>
        <v>228.29</v>
      </c>
      <c r="G41" s="141">
        <f t="shared" si="2"/>
        <v>7172.4154633550443</v>
      </c>
    </row>
    <row r="42" spans="1:7" x14ac:dyDescent="0.35">
      <c r="A42" s="140">
        <f t="shared" si="4"/>
        <v>45017</v>
      </c>
      <c r="B42" s="123">
        <v>28</v>
      </c>
      <c r="C42" s="112">
        <f t="shared" si="5"/>
        <v>7172.4154633550443</v>
      </c>
      <c r="D42" s="141">
        <f t="shared" si="0"/>
        <v>20.92</v>
      </c>
      <c r="E42" s="141">
        <f t="shared" si="1"/>
        <v>207.37048170479241</v>
      </c>
      <c r="F42" s="141">
        <f t="shared" si="3"/>
        <v>228.29</v>
      </c>
      <c r="G42" s="141">
        <f t="shared" si="2"/>
        <v>6965.0449816502514</v>
      </c>
    </row>
    <row r="43" spans="1:7" x14ac:dyDescent="0.35">
      <c r="A43" s="140">
        <f t="shared" si="4"/>
        <v>45047</v>
      </c>
      <c r="B43" s="123">
        <v>29</v>
      </c>
      <c r="C43" s="112">
        <f t="shared" si="5"/>
        <v>6965.0449816502514</v>
      </c>
      <c r="D43" s="141">
        <f t="shared" si="0"/>
        <v>20.309999999999999</v>
      </c>
      <c r="E43" s="141">
        <f t="shared" si="1"/>
        <v>207.97531227643137</v>
      </c>
      <c r="F43" s="141">
        <f t="shared" si="3"/>
        <v>228.29</v>
      </c>
      <c r="G43" s="141">
        <f t="shared" si="2"/>
        <v>6757.06966937382</v>
      </c>
    </row>
    <row r="44" spans="1:7" x14ac:dyDescent="0.35">
      <c r="A44" s="140">
        <f t="shared" si="4"/>
        <v>45078</v>
      </c>
      <c r="B44" s="123">
        <v>30</v>
      </c>
      <c r="C44" s="112">
        <f t="shared" si="5"/>
        <v>6757.06966937382</v>
      </c>
      <c r="D44" s="141">
        <f t="shared" si="0"/>
        <v>19.71</v>
      </c>
      <c r="E44" s="141">
        <f t="shared" si="1"/>
        <v>208.58190693723765</v>
      </c>
      <c r="F44" s="141">
        <f t="shared" si="3"/>
        <v>228.29</v>
      </c>
      <c r="G44" s="141">
        <f t="shared" si="2"/>
        <v>6548.4877624365827</v>
      </c>
    </row>
    <row r="45" spans="1:7" x14ac:dyDescent="0.35">
      <c r="A45" s="140">
        <f t="shared" si="4"/>
        <v>45108</v>
      </c>
      <c r="B45" s="123">
        <v>31</v>
      </c>
      <c r="C45" s="112">
        <f t="shared" si="5"/>
        <v>6548.4877624365827</v>
      </c>
      <c r="D45" s="141">
        <f t="shared" si="0"/>
        <v>19.100000000000001</v>
      </c>
      <c r="E45" s="141">
        <f t="shared" si="1"/>
        <v>209.19027083247121</v>
      </c>
      <c r="F45" s="141">
        <f t="shared" si="3"/>
        <v>228.29</v>
      </c>
      <c r="G45" s="141">
        <f t="shared" si="2"/>
        <v>6339.2974916041112</v>
      </c>
    </row>
    <row r="46" spans="1:7" x14ac:dyDescent="0.35">
      <c r="A46" s="140">
        <f t="shared" si="4"/>
        <v>45139</v>
      </c>
      <c r="B46" s="123">
        <v>32</v>
      </c>
      <c r="C46" s="112">
        <f t="shared" si="5"/>
        <v>6339.2974916041112</v>
      </c>
      <c r="D46" s="141">
        <f t="shared" si="0"/>
        <v>18.489999999999998</v>
      </c>
      <c r="E46" s="141">
        <f t="shared" si="1"/>
        <v>209.80040912239926</v>
      </c>
      <c r="F46" s="141">
        <f t="shared" si="3"/>
        <v>228.29</v>
      </c>
      <c r="G46" s="141">
        <f t="shared" si="2"/>
        <v>6129.4970824817119</v>
      </c>
    </row>
    <row r="47" spans="1:7" x14ac:dyDescent="0.35">
      <c r="A47" s="140">
        <f t="shared" si="4"/>
        <v>45170</v>
      </c>
      <c r="B47" s="123">
        <v>33</v>
      </c>
      <c r="C47" s="112">
        <f t="shared" si="5"/>
        <v>6129.4970824817119</v>
      </c>
      <c r="D47" s="141">
        <f t="shared" si="0"/>
        <v>17.88</v>
      </c>
      <c r="E47" s="141">
        <f t="shared" si="1"/>
        <v>210.41232698233961</v>
      </c>
      <c r="F47" s="141">
        <f t="shared" si="3"/>
        <v>228.29</v>
      </c>
      <c r="G47" s="141">
        <f t="shared" si="2"/>
        <v>5919.0847554993725</v>
      </c>
    </row>
    <row r="48" spans="1:7" x14ac:dyDescent="0.35">
      <c r="A48" s="140">
        <f t="shared" si="4"/>
        <v>45200</v>
      </c>
      <c r="B48" s="123">
        <v>34</v>
      </c>
      <c r="C48" s="112">
        <f t="shared" si="5"/>
        <v>5919.0847554993725</v>
      </c>
      <c r="D48" s="141">
        <f t="shared" si="0"/>
        <v>17.260000000000002</v>
      </c>
      <c r="E48" s="141">
        <f t="shared" si="1"/>
        <v>211.0260296027048</v>
      </c>
      <c r="F48" s="141">
        <f t="shared" si="3"/>
        <v>228.29</v>
      </c>
      <c r="G48" s="141">
        <f t="shared" si="2"/>
        <v>5708.058725896668</v>
      </c>
    </row>
    <row r="49" spans="1:7" x14ac:dyDescent="0.35">
      <c r="A49" s="140">
        <f t="shared" si="4"/>
        <v>45231</v>
      </c>
      <c r="B49" s="123">
        <v>35</v>
      </c>
      <c r="C49" s="112">
        <f t="shared" si="5"/>
        <v>5708.058725896668</v>
      </c>
      <c r="D49" s="141">
        <f t="shared" si="0"/>
        <v>16.649999999999999</v>
      </c>
      <c r="E49" s="141">
        <f t="shared" si="1"/>
        <v>211.64152218904599</v>
      </c>
      <c r="F49" s="141">
        <f t="shared" si="3"/>
        <v>228.29</v>
      </c>
      <c r="G49" s="141">
        <f t="shared" si="2"/>
        <v>5496.4172037076223</v>
      </c>
    </row>
    <row r="50" spans="1:7" x14ac:dyDescent="0.35">
      <c r="A50" s="140">
        <f t="shared" si="4"/>
        <v>45261</v>
      </c>
      <c r="B50" s="123">
        <v>36</v>
      </c>
      <c r="C50" s="112">
        <f t="shared" si="5"/>
        <v>5496.4172037076223</v>
      </c>
      <c r="D50" s="141">
        <f t="shared" si="0"/>
        <v>16.03</v>
      </c>
      <c r="E50" s="141">
        <f t="shared" si="1"/>
        <v>212.25880996209739</v>
      </c>
      <c r="F50" s="141">
        <f t="shared" si="3"/>
        <v>228.29</v>
      </c>
      <c r="G50" s="141">
        <f t="shared" si="2"/>
        <v>5284.1583937455252</v>
      </c>
    </row>
    <row r="51" spans="1:7" x14ac:dyDescent="0.35">
      <c r="A51" s="140">
        <f t="shared" si="4"/>
        <v>45292</v>
      </c>
      <c r="B51" s="123">
        <v>37</v>
      </c>
      <c r="C51" s="112">
        <f t="shared" si="5"/>
        <v>5284.1583937455252</v>
      </c>
      <c r="D51" s="141">
        <f t="shared" si="0"/>
        <v>15.41</v>
      </c>
      <c r="E51" s="141">
        <f t="shared" si="1"/>
        <v>212.87789815782014</v>
      </c>
      <c r="F51" s="141">
        <f t="shared" si="3"/>
        <v>228.29</v>
      </c>
      <c r="G51" s="141">
        <f t="shared" si="2"/>
        <v>5071.2804955877054</v>
      </c>
    </row>
    <row r="52" spans="1:7" x14ac:dyDescent="0.35">
      <c r="A52" s="140">
        <f t="shared" si="4"/>
        <v>45323</v>
      </c>
      <c r="B52" s="123">
        <v>38</v>
      </c>
      <c r="C52" s="112">
        <f t="shared" si="5"/>
        <v>5071.2804955877054</v>
      </c>
      <c r="D52" s="141">
        <f t="shared" si="0"/>
        <v>14.79</v>
      </c>
      <c r="E52" s="141">
        <f t="shared" si="1"/>
        <v>213.49879202744711</v>
      </c>
      <c r="F52" s="141">
        <f t="shared" si="3"/>
        <v>228.29</v>
      </c>
      <c r="G52" s="141">
        <f t="shared" si="2"/>
        <v>4857.7817035602584</v>
      </c>
    </row>
    <row r="53" spans="1:7" x14ac:dyDescent="0.35">
      <c r="A53" s="140">
        <f t="shared" si="4"/>
        <v>45352</v>
      </c>
      <c r="B53" s="123">
        <v>39</v>
      </c>
      <c r="C53" s="112">
        <f t="shared" si="5"/>
        <v>4857.7817035602584</v>
      </c>
      <c r="D53" s="141">
        <f t="shared" si="0"/>
        <v>14.17</v>
      </c>
      <c r="E53" s="141">
        <f t="shared" si="1"/>
        <v>214.12149683752722</v>
      </c>
      <c r="F53" s="141">
        <f t="shared" si="3"/>
        <v>228.29</v>
      </c>
      <c r="G53" s="141">
        <f t="shared" si="2"/>
        <v>4643.6602067227313</v>
      </c>
    </row>
    <row r="54" spans="1:7" x14ac:dyDescent="0.35">
      <c r="A54" s="140">
        <f t="shared" si="4"/>
        <v>45383</v>
      </c>
      <c r="B54" s="123">
        <v>40</v>
      </c>
      <c r="C54" s="112">
        <f t="shared" si="5"/>
        <v>4643.6602067227313</v>
      </c>
      <c r="D54" s="141">
        <f t="shared" si="0"/>
        <v>13.54</v>
      </c>
      <c r="E54" s="141">
        <f t="shared" si="1"/>
        <v>214.74601786996996</v>
      </c>
      <c r="F54" s="141">
        <f t="shared" si="3"/>
        <v>228.29</v>
      </c>
      <c r="G54" s="141">
        <f t="shared" si="2"/>
        <v>4428.9141888527611</v>
      </c>
    </row>
    <row r="55" spans="1:7" x14ac:dyDescent="0.35">
      <c r="A55" s="140">
        <f t="shared" si="4"/>
        <v>45413</v>
      </c>
      <c r="B55" s="123">
        <v>41</v>
      </c>
      <c r="C55" s="112">
        <f t="shared" si="5"/>
        <v>4428.9141888527611</v>
      </c>
      <c r="D55" s="141">
        <f t="shared" si="0"/>
        <v>12.92</v>
      </c>
      <c r="E55" s="141">
        <f t="shared" si="1"/>
        <v>215.37236042209071</v>
      </c>
      <c r="F55" s="141">
        <f t="shared" si="3"/>
        <v>228.29</v>
      </c>
      <c r="G55" s="141">
        <f t="shared" si="2"/>
        <v>4213.5418284306706</v>
      </c>
    </row>
    <row r="56" spans="1:7" x14ac:dyDescent="0.35">
      <c r="A56" s="140">
        <f t="shared" si="4"/>
        <v>45444</v>
      </c>
      <c r="B56" s="123">
        <v>42</v>
      </c>
      <c r="C56" s="112">
        <f t="shared" si="5"/>
        <v>4213.5418284306706</v>
      </c>
      <c r="D56" s="141">
        <f t="shared" si="0"/>
        <v>12.29</v>
      </c>
      <c r="E56" s="141">
        <f t="shared" si="1"/>
        <v>216.00052980665515</v>
      </c>
      <c r="F56" s="141">
        <f t="shared" si="3"/>
        <v>228.29</v>
      </c>
      <c r="G56" s="141">
        <f t="shared" si="2"/>
        <v>3997.5412986240153</v>
      </c>
    </row>
    <row r="57" spans="1:7" x14ac:dyDescent="0.35">
      <c r="A57" s="140">
        <f t="shared" si="4"/>
        <v>45474</v>
      </c>
      <c r="B57" s="123">
        <v>43</v>
      </c>
      <c r="C57" s="112">
        <f t="shared" si="5"/>
        <v>3997.5412986240153</v>
      </c>
      <c r="D57" s="141">
        <f t="shared" si="0"/>
        <v>11.66</v>
      </c>
      <c r="E57" s="141">
        <f t="shared" si="1"/>
        <v>216.63053135192456</v>
      </c>
      <c r="F57" s="141">
        <f t="shared" si="3"/>
        <v>228.29</v>
      </c>
      <c r="G57" s="141">
        <f t="shared" si="2"/>
        <v>3780.9107672720907</v>
      </c>
    </row>
    <row r="58" spans="1:7" x14ac:dyDescent="0.35">
      <c r="A58" s="140">
        <f t="shared" si="4"/>
        <v>45505</v>
      </c>
      <c r="B58" s="123">
        <v>44</v>
      </c>
      <c r="C58" s="112">
        <f t="shared" si="5"/>
        <v>3780.9107672720907</v>
      </c>
      <c r="D58" s="141">
        <f t="shared" si="0"/>
        <v>11.03</v>
      </c>
      <c r="E58" s="141">
        <f t="shared" si="1"/>
        <v>217.26237040170102</v>
      </c>
      <c r="F58" s="141">
        <f t="shared" si="3"/>
        <v>228.29</v>
      </c>
      <c r="G58" s="141">
        <f t="shared" si="2"/>
        <v>3563.6483968703897</v>
      </c>
    </row>
    <row r="59" spans="1:7" x14ac:dyDescent="0.35">
      <c r="A59" s="140">
        <f t="shared" si="4"/>
        <v>45536</v>
      </c>
      <c r="B59" s="123">
        <v>45</v>
      </c>
      <c r="C59" s="112">
        <f t="shared" si="5"/>
        <v>3563.6483968703897</v>
      </c>
      <c r="D59" s="141">
        <f t="shared" si="0"/>
        <v>10.39</v>
      </c>
      <c r="E59" s="141">
        <f t="shared" si="1"/>
        <v>217.89605231537266</v>
      </c>
      <c r="F59" s="141">
        <f t="shared" si="3"/>
        <v>228.29</v>
      </c>
      <c r="G59" s="141">
        <f t="shared" si="2"/>
        <v>3345.7523445550169</v>
      </c>
    </row>
    <row r="60" spans="1:7" x14ac:dyDescent="0.35">
      <c r="A60" s="140">
        <f t="shared" si="4"/>
        <v>45566</v>
      </c>
      <c r="B60" s="123">
        <v>46</v>
      </c>
      <c r="C60" s="112">
        <f t="shared" si="5"/>
        <v>3345.7523445550169</v>
      </c>
      <c r="D60" s="141">
        <f t="shared" si="0"/>
        <v>9.76</v>
      </c>
      <c r="E60" s="141">
        <f t="shared" si="1"/>
        <v>218.53158246795914</v>
      </c>
      <c r="F60" s="141">
        <f t="shared" si="3"/>
        <v>228.29</v>
      </c>
      <c r="G60" s="141">
        <f t="shared" si="2"/>
        <v>3127.2207620870577</v>
      </c>
    </row>
    <row r="61" spans="1:7" x14ac:dyDescent="0.35">
      <c r="A61" s="140">
        <f t="shared" si="4"/>
        <v>45597</v>
      </c>
      <c r="B61" s="123">
        <v>47</v>
      </c>
      <c r="C61" s="112">
        <f t="shared" si="5"/>
        <v>3127.2207620870577</v>
      </c>
      <c r="D61" s="141">
        <f t="shared" si="0"/>
        <v>9.1199999999999992</v>
      </c>
      <c r="E61" s="141">
        <f t="shared" si="1"/>
        <v>219.16896625015735</v>
      </c>
      <c r="F61" s="141">
        <f t="shared" si="3"/>
        <v>228.29</v>
      </c>
      <c r="G61" s="141">
        <f t="shared" si="2"/>
        <v>2908.0517958369005</v>
      </c>
    </row>
    <row r="62" spans="1:7" x14ac:dyDescent="0.35">
      <c r="A62" s="140">
        <f t="shared" si="4"/>
        <v>45627</v>
      </c>
      <c r="B62" s="123">
        <v>48</v>
      </c>
      <c r="C62" s="112">
        <f t="shared" si="5"/>
        <v>2908.0517958369005</v>
      </c>
      <c r="D62" s="141">
        <f t="shared" si="0"/>
        <v>8.48</v>
      </c>
      <c r="E62" s="141">
        <f t="shared" si="1"/>
        <v>219.80820906838696</v>
      </c>
      <c r="F62" s="141">
        <f t="shared" si="3"/>
        <v>228.29</v>
      </c>
      <c r="G62" s="141">
        <f t="shared" si="2"/>
        <v>2688.2435867685135</v>
      </c>
    </row>
    <row r="63" spans="1:7" x14ac:dyDescent="0.35">
      <c r="A63" s="140">
        <f t="shared" si="4"/>
        <v>45658</v>
      </c>
      <c r="B63" s="123">
        <v>49</v>
      </c>
      <c r="C63" s="112">
        <f t="shared" si="5"/>
        <v>2688.2435867685135</v>
      </c>
      <c r="D63" s="141">
        <f t="shared" si="0"/>
        <v>7.84</v>
      </c>
      <c r="E63" s="141">
        <f t="shared" si="1"/>
        <v>220.44931634483643</v>
      </c>
      <c r="F63" s="141">
        <f t="shared" si="3"/>
        <v>228.29</v>
      </c>
      <c r="G63" s="141">
        <f t="shared" si="2"/>
        <v>2467.7942704236771</v>
      </c>
    </row>
    <row r="64" spans="1:7" x14ac:dyDescent="0.35">
      <c r="A64" s="140">
        <f t="shared" si="4"/>
        <v>45689</v>
      </c>
      <c r="B64" s="123">
        <v>50</v>
      </c>
      <c r="C64" s="112">
        <f t="shared" si="5"/>
        <v>2467.7942704236771</v>
      </c>
      <c r="D64" s="141">
        <f t="shared" si="0"/>
        <v>7.2</v>
      </c>
      <c r="E64" s="141">
        <f t="shared" si="1"/>
        <v>221.09229351750886</v>
      </c>
      <c r="F64" s="141">
        <f t="shared" si="3"/>
        <v>228.29</v>
      </c>
      <c r="G64" s="141">
        <f t="shared" si="2"/>
        <v>2246.7019769061681</v>
      </c>
    </row>
    <row r="65" spans="1:7" x14ac:dyDescent="0.35">
      <c r="A65" s="140">
        <f t="shared" si="4"/>
        <v>45717</v>
      </c>
      <c r="B65" s="123">
        <v>51</v>
      </c>
      <c r="C65" s="112">
        <f t="shared" si="5"/>
        <v>2246.7019769061681</v>
      </c>
      <c r="D65" s="141">
        <f t="shared" si="0"/>
        <v>6.55</v>
      </c>
      <c r="E65" s="141">
        <f t="shared" si="1"/>
        <v>221.7371460402683</v>
      </c>
      <c r="F65" s="141">
        <f t="shared" si="3"/>
        <v>228.29</v>
      </c>
      <c r="G65" s="141">
        <f t="shared" si="2"/>
        <v>2024.9648308658998</v>
      </c>
    </row>
    <row r="66" spans="1:7" x14ac:dyDescent="0.35">
      <c r="A66" s="140">
        <f t="shared" si="4"/>
        <v>45748</v>
      </c>
      <c r="B66" s="123">
        <v>52</v>
      </c>
      <c r="C66" s="112">
        <f t="shared" si="5"/>
        <v>2024.9648308658998</v>
      </c>
      <c r="D66" s="141">
        <f t="shared" si="0"/>
        <v>5.91</v>
      </c>
      <c r="E66" s="141">
        <f t="shared" si="1"/>
        <v>222.38387938288571</v>
      </c>
      <c r="F66" s="141">
        <f t="shared" si="3"/>
        <v>228.29</v>
      </c>
      <c r="G66" s="141">
        <f t="shared" si="2"/>
        <v>1802.5809514830141</v>
      </c>
    </row>
    <row r="67" spans="1:7" x14ac:dyDescent="0.35">
      <c r="A67" s="140">
        <f t="shared" si="4"/>
        <v>45778</v>
      </c>
      <c r="B67" s="123">
        <v>53</v>
      </c>
      <c r="C67" s="112">
        <f t="shared" si="5"/>
        <v>1802.5809514830141</v>
      </c>
      <c r="D67" s="141">
        <f t="shared" si="0"/>
        <v>5.26</v>
      </c>
      <c r="E67" s="141">
        <f t="shared" si="1"/>
        <v>223.03249903108579</v>
      </c>
      <c r="F67" s="141">
        <f t="shared" si="3"/>
        <v>228.29</v>
      </c>
      <c r="G67" s="141">
        <f t="shared" si="2"/>
        <v>1579.5484524519284</v>
      </c>
    </row>
    <row r="68" spans="1:7" x14ac:dyDescent="0.35">
      <c r="A68" s="140">
        <f t="shared" si="4"/>
        <v>45809</v>
      </c>
      <c r="B68" s="123">
        <v>54</v>
      </c>
      <c r="C68" s="112">
        <f t="shared" si="5"/>
        <v>1579.5484524519284</v>
      </c>
      <c r="D68" s="141">
        <f t="shared" si="0"/>
        <v>4.6100000000000003</v>
      </c>
      <c r="E68" s="141">
        <f t="shared" si="1"/>
        <v>223.68301048659316</v>
      </c>
      <c r="F68" s="141">
        <f t="shared" si="3"/>
        <v>228.29</v>
      </c>
      <c r="G68" s="141">
        <f t="shared" si="2"/>
        <v>1355.8654419653353</v>
      </c>
    </row>
    <row r="69" spans="1:7" x14ac:dyDescent="0.35">
      <c r="A69" s="140">
        <f t="shared" si="4"/>
        <v>45839</v>
      </c>
      <c r="B69" s="123">
        <v>55</v>
      </c>
      <c r="C69" s="112">
        <f t="shared" si="5"/>
        <v>1355.8654419653353</v>
      </c>
      <c r="D69" s="141">
        <f t="shared" si="0"/>
        <v>3.95</v>
      </c>
      <c r="E69" s="141">
        <f t="shared" si="1"/>
        <v>224.33541926717905</v>
      </c>
      <c r="F69" s="141">
        <f t="shared" si="3"/>
        <v>228.29</v>
      </c>
      <c r="G69" s="141">
        <f t="shared" si="2"/>
        <v>1131.5300226981562</v>
      </c>
    </row>
    <row r="70" spans="1:7" x14ac:dyDescent="0.35">
      <c r="A70" s="140">
        <f t="shared" si="4"/>
        <v>45870</v>
      </c>
      <c r="B70" s="123">
        <v>56</v>
      </c>
      <c r="C70" s="112">
        <f t="shared" si="5"/>
        <v>1131.5300226981562</v>
      </c>
      <c r="D70" s="141">
        <f t="shared" si="0"/>
        <v>3.3</v>
      </c>
      <c r="E70" s="141">
        <f t="shared" si="1"/>
        <v>224.9897309067083</v>
      </c>
      <c r="F70" s="141">
        <f t="shared" si="3"/>
        <v>228.29</v>
      </c>
      <c r="G70" s="141">
        <f t="shared" si="2"/>
        <v>906.540291791448</v>
      </c>
    </row>
    <row r="71" spans="1:7" x14ac:dyDescent="0.35">
      <c r="A71" s="140">
        <f t="shared" si="4"/>
        <v>45901</v>
      </c>
      <c r="B71" s="123">
        <v>57</v>
      </c>
      <c r="C71" s="112">
        <f t="shared" si="5"/>
        <v>906.540291791448</v>
      </c>
      <c r="D71" s="141">
        <f t="shared" si="0"/>
        <v>2.64</v>
      </c>
      <c r="E71" s="141">
        <f t="shared" si="1"/>
        <v>225.64595095518621</v>
      </c>
      <c r="F71" s="141">
        <f t="shared" si="3"/>
        <v>228.29</v>
      </c>
      <c r="G71" s="141">
        <f t="shared" si="2"/>
        <v>680.89434083626179</v>
      </c>
    </row>
    <row r="72" spans="1:7" x14ac:dyDescent="0.35">
      <c r="A72" s="140">
        <f t="shared" si="4"/>
        <v>45931</v>
      </c>
      <c r="B72" s="123">
        <v>58</v>
      </c>
      <c r="C72" s="112">
        <f t="shared" si="5"/>
        <v>680.89434083626179</v>
      </c>
      <c r="D72" s="141">
        <f t="shared" si="0"/>
        <v>1.99</v>
      </c>
      <c r="E72" s="141">
        <f t="shared" si="1"/>
        <v>226.30408497880552</v>
      </c>
      <c r="F72" s="141">
        <f t="shared" si="3"/>
        <v>228.29</v>
      </c>
      <c r="G72" s="141">
        <f t="shared" si="2"/>
        <v>454.59025585745627</v>
      </c>
    </row>
    <row r="73" spans="1:7" x14ac:dyDescent="0.35">
      <c r="A73" s="140">
        <f t="shared" si="4"/>
        <v>45962</v>
      </c>
      <c r="B73" s="123">
        <v>59</v>
      </c>
      <c r="C73" s="112">
        <f t="shared" si="5"/>
        <v>454.59025585745627</v>
      </c>
      <c r="D73" s="141">
        <f t="shared" si="0"/>
        <v>1.33</v>
      </c>
      <c r="E73" s="141">
        <f t="shared" si="1"/>
        <v>226.96413855999373</v>
      </c>
      <c r="F73" s="141">
        <f t="shared" si="3"/>
        <v>228.29</v>
      </c>
      <c r="G73" s="141">
        <f t="shared" si="2"/>
        <v>227.62611729746254</v>
      </c>
    </row>
    <row r="74" spans="1:7" x14ac:dyDescent="0.35">
      <c r="A74" s="140">
        <f t="shared" si="4"/>
        <v>45992</v>
      </c>
      <c r="B74" s="123">
        <v>60</v>
      </c>
      <c r="C74" s="112">
        <f t="shared" si="5"/>
        <v>227.62611729746254</v>
      </c>
      <c r="D74" s="141">
        <f t="shared" si="0"/>
        <v>0.66</v>
      </c>
      <c r="E74" s="141">
        <f t="shared" si="1"/>
        <v>227.62611729746033</v>
      </c>
      <c r="F74" s="141">
        <f t="shared" si="3"/>
        <v>228.29</v>
      </c>
      <c r="G74" s="141">
        <f t="shared" si="2"/>
        <v>2.2168933355715126E-12</v>
      </c>
    </row>
    <row r="75" spans="1:7" x14ac:dyDescent="0.35">
      <c r="A75" s="140"/>
      <c r="B75" s="123"/>
      <c r="C75" s="112"/>
      <c r="D75" s="141"/>
      <c r="E75" s="141"/>
      <c r="F75" s="141"/>
      <c r="G75" s="141"/>
    </row>
    <row r="76" spans="1:7" x14ac:dyDescent="0.35">
      <c r="A76" s="140"/>
      <c r="B76" s="123"/>
      <c r="C76" s="112"/>
      <c r="D76" s="141"/>
      <c r="E76" s="141"/>
      <c r="F76" s="141"/>
      <c r="G76" s="141"/>
    </row>
    <row r="77" spans="1:7" x14ac:dyDescent="0.35">
      <c r="A77" s="140"/>
      <c r="B77" s="123"/>
      <c r="C77" s="112"/>
      <c r="D77" s="141"/>
      <c r="E77" s="141"/>
      <c r="F77" s="141"/>
      <c r="G77" s="141"/>
    </row>
    <row r="78" spans="1:7" x14ac:dyDescent="0.35">
      <c r="A78" s="140"/>
      <c r="B78" s="123"/>
      <c r="C78" s="112"/>
      <c r="D78" s="141"/>
      <c r="E78" s="141"/>
      <c r="F78" s="141"/>
      <c r="G78" s="141"/>
    </row>
    <row r="79" spans="1:7" x14ac:dyDescent="0.35">
      <c r="A79" s="140"/>
      <c r="B79" s="123"/>
      <c r="C79" s="112"/>
      <c r="D79" s="141"/>
      <c r="E79" s="141"/>
      <c r="F79" s="141"/>
      <c r="G79" s="141"/>
    </row>
    <row r="80" spans="1:7" x14ac:dyDescent="0.35">
      <c r="A80" s="140"/>
      <c r="B80" s="123"/>
      <c r="C80" s="112"/>
      <c r="D80" s="141"/>
      <c r="E80" s="141"/>
      <c r="F80" s="141"/>
      <c r="G80" s="141"/>
    </row>
    <row r="81" spans="1:7" x14ac:dyDescent="0.35">
      <c r="A81" s="140"/>
      <c r="B81" s="123"/>
      <c r="C81" s="112"/>
      <c r="D81" s="141"/>
      <c r="E81" s="141"/>
      <c r="F81" s="141"/>
      <c r="G81" s="141"/>
    </row>
    <row r="82" spans="1:7" x14ac:dyDescent="0.35">
      <c r="A82" s="140"/>
      <c r="B82" s="123"/>
      <c r="C82" s="112"/>
      <c r="D82" s="141"/>
      <c r="E82" s="141"/>
      <c r="F82" s="141"/>
      <c r="G82" s="141"/>
    </row>
    <row r="83" spans="1:7" x14ac:dyDescent="0.35">
      <c r="A83" s="140"/>
      <c r="B83" s="123"/>
      <c r="C83" s="112"/>
      <c r="D83" s="141"/>
      <c r="E83" s="141"/>
      <c r="F83" s="141"/>
      <c r="G83" s="141"/>
    </row>
    <row r="84" spans="1:7" x14ac:dyDescent="0.35">
      <c r="A84" s="140"/>
      <c r="B84" s="123"/>
      <c r="C84" s="112"/>
      <c r="D84" s="141"/>
      <c r="E84" s="141"/>
      <c r="F84" s="141"/>
      <c r="G84" s="141"/>
    </row>
    <row r="85" spans="1:7" x14ac:dyDescent="0.35">
      <c r="A85" s="140"/>
      <c r="B85" s="123"/>
      <c r="C85" s="112"/>
      <c r="D85" s="141"/>
      <c r="E85" s="141"/>
      <c r="F85" s="141"/>
      <c r="G85" s="141"/>
    </row>
    <row r="86" spans="1:7" x14ac:dyDescent="0.35">
      <c r="A86" s="140"/>
      <c r="B86" s="123"/>
      <c r="C86" s="112"/>
      <c r="D86" s="141"/>
      <c r="E86" s="141"/>
      <c r="F86" s="141"/>
      <c r="G86" s="141"/>
    </row>
    <row r="87" spans="1:7" x14ac:dyDescent="0.35">
      <c r="A87" s="140"/>
      <c r="B87" s="123"/>
      <c r="C87" s="112"/>
      <c r="D87" s="141"/>
      <c r="E87" s="141"/>
      <c r="F87" s="141"/>
      <c r="G87" s="141"/>
    </row>
    <row r="88" spans="1:7" x14ac:dyDescent="0.35">
      <c r="A88" s="140"/>
      <c r="B88" s="123"/>
      <c r="C88" s="112"/>
      <c r="D88" s="141"/>
      <c r="E88" s="141"/>
      <c r="F88" s="141"/>
      <c r="G88" s="141"/>
    </row>
    <row r="89" spans="1:7" x14ac:dyDescent="0.35">
      <c r="A89" s="140"/>
      <c r="B89" s="123"/>
      <c r="C89" s="112"/>
      <c r="D89" s="141"/>
      <c r="E89" s="141"/>
      <c r="F89" s="141"/>
      <c r="G89" s="141"/>
    </row>
    <row r="90" spans="1:7" x14ac:dyDescent="0.35">
      <c r="A90" s="140"/>
      <c r="B90" s="123"/>
      <c r="C90" s="112"/>
      <c r="D90" s="141"/>
      <c r="E90" s="141"/>
      <c r="F90" s="141"/>
      <c r="G90" s="141"/>
    </row>
    <row r="91" spans="1:7" x14ac:dyDescent="0.35">
      <c r="A91" s="140"/>
      <c r="B91" s="123"/>
      <c r="C91" s="112"/>
      <c r="D91" s="141"/>
      <c r="E91" s="141"/>
      <c r="F91" s="141"/>
      <c r="G91" s="141"/>
    </row>
    <row r="92" spans="1:7" x14ac:dyDescent="0.35">
      <c r="A92" s="140"/>
      <c r="B92" s="123"/>
      <c r="C92" s="112"/>
      <c r="D92" s="141"/>
      <c r="E92" s="141"/>
      <c r="F92" s="141"/>
      <c r="G92" s="141"/>
    </row>
    <row r="93" spans="1:7" x14ac:dyDescent="0.35">
      <c r="A93" s="140"/>
      <c r="B93" s="123"/>
      <c r="C93" s="112"/>
      <c r="D93" s="141"/>
      <c r="E93" s="141"/>
      <c r="F93" s="141"/>
      <c r="G93" s="141"/>
    </row>
    <row r="94" spans="1:7" x14ac:dyDescent="0.35">
      <c r="A94" s="140"/>
      <c r="B94" s="123"/>
      <c r="C94" s="112"/>
      <c r="D94" s="141"/>
      <c r="E94" s="141"/>
      <c r="F94" s="141"/>
      <c r="G94" s="141"/>
    </row>
    <row r="95" spans="1:7" x14ac:dyDescent="0.35">
      <c r="A95" s="140"/>
      <c r="B95" s="123"/>
      <c r="C95" s="112"/>
      <c r="D95" s="141"/>
      <c r="E95" s="141"/>
      <c r="F95" s="141"/>
      <c r="G95" s="141"/>
    </row>
    <row r="96" spans="1:7" x14ac:dyDescent="0.35">
      <c r="A96" s="140"/>
      <c r="B96" s="123"/>
      <c r="C96" s="112"/>
      <c r="D96" s="141"/>
      <c r="E96" s="141"/>
      <c r="F96" s="141"/>
      <c r="G96" s="141"/>
    </row>
    <row r="97" spans="1:7" x14ac:dyDescent="0.35">
      <c r="A97" s="140"/>
      <c r="B97" s="123"/>
      <c r="C97" s="112"/>
      <c r="D97" s="141"/>
      <c r="E97" s="141"/>
      <c r="F97" s="141"/>
      <c r="G97" s="141"/>
    </row>
    <row r="98" spans="1:7" x14ac:dyDescent="0.35">
      <c r="A98" s="140"/>
      <c r="B98" s="123"/>
      <c r="C98" s="112"/>
      <c r="D98" s="141"/>
      <c r="E98" s="141"/>
      <c r="F98" s="141"/>
      <c r="G98" s="141"/>
    </row>
    <row r="99" spans="1:7" x14ac:dyDescent="0.35">
      <c r="A99" s="140"/>
      <c r="B99" s="123"/>
      <c r="C99" s="112"/>
      <c r="D99" s="141"/>
      <c r="E99" s="141"/>
      <c r="F99" s="141"/>
      <c r="G99" s="141"/>
    </row>
    <row r="100" spans="1:7" x14ac:dyDescent="0.35">
      <c r="A100" s="140"/>
      <c r="B100" s="123"/>
      <c r="C100" s="112"/>
      <c r="D100" s="141"/>
      <c r="E100" s="141"/>
      <c r="F100" s="141"/>
      <c r="G100" s="141"/>
    </row>
    <row r="101" spans="1:7" x14ac:dyDescent="0.35">
      <c r="A101" s="140"/>
      <c r="B101" s="123"/>
      <c r="C101" s="112"/>
      <c r="D101" s="141"/>
      <c r="E101" s="141"/>
      <c r="F101" s="141"/>
      <c r="G101" s="141"/>
    </row>
    <row r="102" spans="1:7" x14ac:dyDescent="0.35">
      <c r="A102" s="140"/>
      <c r="B102" s="123"/>
      <c r="C102" s="112"/>
      <c r="D102" s="141"/>
      <c r="E102" s="141"/>
      <c r="F102" s="141"/>
      <c r="G102" s="141"/>
    </row>
    <row r="103" spans="1:7" x14ac:dyDescent="0.35">
      <c r="A103" s="140"/>
      <c r="B103" s="123"/>
      <c r="C103" s="112"/>
      <c r="D103" s="141"/>
      <c r="E103" s="141"/>
      <c r="F103" s="141"/>
      <c r="G103" s="141"/>
    </row>
    <row r="104" spans="1:7" x14ac:dyDescent="0.35">
      <c r="A104" s="140"/>
      <c r="B104" s="123"/>
      <c r="C104" s="112"/>
      <c r="D104" s="141"/>
      <c r="E104" s="141"/>
      <c r="F104" s="141"/>
      <c r="G104" s="141"/>
    </row>
    <row r="105" spans="1:7" x14ac:dyDescent="0.35">
      <c r="A105" s="140"/>
      <c r="B105" s="123"/>
      <c r="C105" s="112"/>
      <c r="D105" s="141"/>
      <c r="E105" s="141"/>
      <c r="F105" s="141"/>
      <c r="G105" s="141"/>
    </row>
    <row r="106" spans="1:7" x14ac:dyDescent="0.35">
      <c r="A106" s="140"/>
      <c r="B106" s="123"/>
      <c r="C106" s="112"/>
      <c r="D106" s="141"/>
      <c r="E106" s="141"/>
      <c r="F106" s="141"/>
      <c r="G106" s="141"/>
    </row>
    <row r="107" spans="1:7" x14ac:dyDescent="0.35">
      <c r="A107" s="140"/>
      <c r="B107" s="123"/>
      <c r="C107" s="112"/>
      <c r="D107" s="141"/>
      <c r="E107" s="141"/>
      <c r="F107" s="141"/>
      <c r="G107" s="141"/>
    </row>
    <row r="108" spans="1:7" x14ac:dyDescent="0.35">
      <c r="A108" s="140"/>
      <c r="B108" s="123"/>
      <c r="C108" s="112"/>
      <c r="D108" s="141"/>
      <c r="E108" s="141"/>
      <c r="F108" s="141"/>
      <c r="G108" s="141"/>
    </row>
    <row r="109" spans="1:7" x14ac:dyDescent="0.35">
      <c r="A109" s="140"/>
      <c r="B109" s="123"/>
      <c r="C109" s="112"/>
      <c r="D109" s="141"/>
      <c r="E109" s="141"/>
      <c r="F109" s="141"/>
      <c r="G109" s="141"/>
    </row>
    <row r="110" spans="1:7" x14ac:dyDescent="0.35">
      <c r="A110" s="140"/>
      <c r="B110" s="123"/>
      <c r="C110" s="112"/>
      <c r="D110" s="141"/>
      <c r="E110" s="141"/>
      <c r="F110" s="141"/>
      <c r="G110" s="141"/>
    </row>
    <row r="111" spans="1:7" x14ac:dyDescent="0.35">
      <c r="A111" s="140"/>
      <c r="B111" s="123"/>
      <c r="C111" s="112"/>
      <c r="D111" s="141"/>
      <c r="E111" s="141"/>
      <c r="F111" s="141"/>
      <c r="G111" s="141"/>
    </row>
    <row r="112" spans="1:7" x14ac:dyDescent="0.35">
      <c r="A112" s="140"/>
      <c r="B112" s="123"/>
      <c r="C112" s="112"/>
      <c r="D112" s="141"/>
      <c r="E112" s="141"/>
      <c r="F112" s="141"/>
      <c r="G112" s="141"/>
    </row>
    <row r="113" spans="1:7" x14ac:dyDescent="0.35">
      <c r="A113" s="140"/>
      <c r="B113" s="123"/>
      <c r="C113" s="112"/>
      <c r="D113" s="141"/>
      <c r="E113" s="141"/>
      <c r="F113" s="141"/>
      <c r="G113" s="141"/>
    </row>
    <row r="114" spans="1:7" x14ac:dyDescent="0.35">
      <c r="A114" s="140"/>
      <c r="B114" s="123"/>
      <c r="C114" s="112"/>
      <c r="D114" s="141"/>
      <c r="E114" s="141"/>
      <c r="F114" s="141"/>
      <c r="G114" s="141"/>
    </row>
    <row r="115" spans="1:7" x14ac:dyDescent="0.35">
      <c r="A115" s="140"/>
      <c r="B115" s="123"/>
      <c r="C115" s="112"/>
      <c r="D115" s="141"/>
      <c r="E115" s="141"/>
      <c r="F115" s="141"/>
      <c r="G115" s="141"/>
    </row>
    <row r="116" spans="1:7" x14ac:dyDescent="0.35">
      <c r="A116" s="140"/>
      <c r="B116" s="123"/>
      <c r="C116" s="112"/>
      <c r="D116" s="141"/>
      <c r="E116" s="141"/>
      <c r="F116" s="141"/>
      <c r="G116" s="141"/>
    </row>
    <row r="117" spans="1:7" x14ac:dyDescent="0.35">
      <c r="A117" s="140"/>
      <c r="B117" s="123"/>
      <c r="C117" s="112"/>
      <c r="D117" s="141"/>
      <c r="E117" s="141"/>
      <c r="F117" s="141"/>
      <c r="G117" s="141"/>
    </row>
    <row r="118" spans="1:7" x14ac:dyDescent="0.35">
      <c r="A118" s="140"/>
      <c r="B118" s="123"/>
      <c r="C118" s="112"/>
      <c r="D118" s="141"/>
      <c r="E118" s="141"/>
      <c r="F118" s="141"/>
      <c r="G118" s="141"/>
    </row>
    <row r="119" spans="1:7" x14ac:dyDescent="0.35">
      <c r="A119" s="140"/>
      <c r="B119" s="123"/>
      <c r="C119" s="112"/>
      <c r="D119" s="141"/>
      <c r="E119" s="141"/>
      <c r="F119" s="141"/>
      <c r="G119" s="141"/>
    </row>
    <row r="120" spans="1:7" x14ac:dyDescent="0.35">
      <c r="A120" s="140"/>
      <c r="B120" s="123"/>
      <c r="C120" s="112"/>
      <c r="D120" s="141"/>
      <c r="E120" s="141"/>
      <c r="F120" s="141"/>
      <c r="G120" s="141"/>
    </row>
    <row r="121" spans="1:7" x14ac:dyDescent="0.35">
      <c r="A121" s="140"/>
      <c r="B121" s="123"/>
      <c r="C121" s="112"/>
      <c r="D121" s="141"/>
      <c r="E121" s="141"/>
      <c r="F121" s="141"/>
      <c r="G121" s="141"/>
    </row>
    <row r="122" spans="1:7" x14ac:dyDescent="0.35">
      <c r="A122" s="140"/>
      <c r="B122" s="123"/>
      <c r="C122" s="112"/>
      <c r="D122" s="141"/>
      <c r="E122" s="141"/>
      <c r="F122" s="141"/>
      <c r="G122" s="141"/>
    </row>
    <row r="123" spans="1:7" x14ac:dyDescent="0.35">
      <c r="A123" s="140"/>
      <c r="B123" s="123"/>
      <c r="C123" s="112"/>
      <c r="D123" s="141"/>
      <c r="E123" s="141"/>
      <c r="F123" s="141"/>
      <c r="G123" s="141"/>
    </row>
    <row r="124" spans="1:7" x14ac:dyDescent="0.35">
      <c r="A124" s="140"/>
      <c r="B124" s="123"/>
      <c r="C124" s="112"/>
      <c r="D124" s="141"/>
      <c r="E124" s="141"/>
      <c r="F124" s="141"/>
      <c r="G124" s="141"/>
    </row>
    <row r="125" spans="1:7" x14ac:dyDescent="0.35">
      <c r="A125" s="140"/>
      <c r="B125" s="123"/>
      <c r="C125" s="112"/>
      <c r="D125" s="141"/>
      <c r="E125" s="141"/>
      <c r="F125" s="141"/>
      <c r="G125" s="141"/>
    </row>
    <row r="126" spans="1:7" x14ac:dyDescent="0.35">
      <c r="A126" s="140"/>
      <c r="B126" s="123"/>
      <c r="C126" s="112"/>
      <c r="D126" s="141"/>
      <c r="E126" s="141"/>
      <c r="F126" s="141"/>
      <c r="G126" s="141"/>
    </row>
    <row r="127" spans="1:7" x14ac:dyDescent="0.35">
      <c r="A127" s="140"/>
      <c r="B127" s="123"/>
      <c r="C127" s="112"/>
      <c r="D127" s="141"/>
      <c r="E127" s="141"/>
      <c r="F127" s="141"/>
      <c r="G127" s="141"/>
    </row>
    <row r="128" spans="1:7" x14ac:dyDescent="0.35">
      <c r="A128" s="140"/>
      <c r="B128" s="123"/>
      <c r="C128" s="112"/>
      <c r="D128" s="141"/>
      <c r="E128" s="141"/>
      <c r="F128" s="141"/>
      <c r="G128" s="141"/>
    </row>
    <row r="129" spans="1:7" x14ac:dyDescent="0.35">
      <c r="A129" s="140"/>
      <c r="B129" s="123"/>
      <c r="C129" s="112"/>
      <c r="D129" s="141"/>
      <c r="E129" s="141"/>
      <c r="F129" s="141"/>
      <c r="G129" s="141"/>
    </row>
    <row r="130" spans="1:7" x14ac:dyDescent="0.35">
      <c r="A130" s="140"/>
      <c r="B130" s="123"/>
      <c r="C130" s="112"/>
      <c r="D130" s="141"/>
      <c r="E130" s="141"/>
      <c r="F130" s="141"/>
      <c r="G130" s="141"/>
    </row>
    <row r="131" spans="1:7" x14ac:dyDescent="0.35">
      <c r="A131" s="140"/>
      <c r="B131" s="123"/>
      <c r="C131" s="112"/>
      <c r="D131" s="141"/>
      <c r="E131" s="141"/>
      <c r="F131" s="141"/>
      <c r="G131" s="141"/>
    </row>
    <row r="132" spans="1:7" x14ac:dyDescent="0.35">
      <c r="A132" s="140"/>
      <c r="B132" s="123"/>
      <c r="C132" s="112"/>
      <c r="D132" s="141"/>
      <c r="E132" s="141"/>
      <c r="F132" s="141"/>
      <c r="G132" s="141"/>
    </row>
    <row r="133" spans="1:7" x14ac:dyDescent="0.35">
      <c r="A133" s="140"/>
      <c r="B133" s="123"/>
      <c r="C133" s="112"/>
      <c r="D133" s="141"/>
      <c r="E133" s="141"/>
      <c r="F133" s="141"/>
      <c r="G133" s="141"/>
    </row>
    <row r="134" spans="1:7" x14ac:dyDescent="0.35">
      <c r="A134" s="140"/>
      <c r="B134" s="123"/>
      <c r="C134" s="112"/>
      <c r="D134" s="141"/>
      <c r="E134" s="141"/>
      <c r="F134" s="141"/>
      <c r="G134" s="14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1BD51-3A5D-4480-BE8D-37595DD588E4}">
  <dimension ref="A1:M134"/>
  <sheetViews>
    <sheetView workbookViewId="0">
      <selection activeCell="E8" sqref="E8"/>
    </sheetView>
  </sheetViews>
  <sheetFormatPr defaultRowHeight="14.5" x14ac:dyDescent="0.35"/>
  <cols>
    <col min="1" max="1" width="8.81640625" style="107"/>
    <col min="2" max="2" width="7.81640625" style="107" customWidth="1"/>
    <col min="3" max="3" width="14.81640625" style="107" customWidth="1"/>
    <col min="4" max="4" width="14.1796875" style="107" customWidth="1"/>
    <col min="5" max="7" width="14.81640625" style="107" customWidth="1"/>
    <col min="8" max="257" width="8.81640625" style="107"/>
    <col min="258" max="258" width="7.81640625" style="107" customWidth="1"/>
    <col min="259" max="259" width="14.81640625" style="107" customWidth="1"/>
    <col min="260" max="260" width="14.1796875" style="107" customWidth="1"/>
    <col min="261" max="263" width="14.81640625" style="107" customWidth="1"/>
    <col min="264" max="513" width="8.81640625" style="107"/>
    <col min="514" max="514" width="7.81640625" style="107" customWidth="1"/>
    <col min="515" max="515" width="14.81640625" style="107" customWidth="1"/>
    <col min="516" max="516" width="14.1796875" style="107" customWidth="1"/>
    <col min="517" max="519" width="14.81640625" style="107" customWidth="1"/>
    <col min="520" max="769" width="8.81640625" style="107"/>
    <col min="770" max="770" width="7.81640625" style="107" customWidth="1"/>
    <col min="771" max="771" width="14.81640625" style="107" customWidth="1"/>
    <col min="772" max="772" width="14.1796875" style="107" customWidth="1"/>
    <col min="773" max="775" width="14.81640625" style="107" customWidth="1"/>
    <col min="776" max="1025" width="8.81640625" style="107"/>
    <col min="1026" max="1026" width="7.81640625" style="107" customWidth="1"/>
    <col min="1027" max="1027" width="14.81640625" style="107" customWidth="1"/>
    <col min="1028" max="1028" width="14.1796875" style="107" customWidth="1"/>
    <col min="1029" max="1031" width="14.81640625" style="107" customWidth="1"/>
    <col min="1032" max="1281" width="8.81640625" style="107"/>
    <col min="1282" max="1282" width="7.81640625" style="107" customWidth="1"/>
    <col min="1283" max="1283" width="14.81640625" style="107" customWidth="1"/>
    <col min="1284" max="1284" width="14.1796875" style="107" customWidth="1"/>
    <col min="1285" max="1287" width="14.81640625" style="107" customWidth="1"/>
    <col min="1288" max="1537" width="8.81640625" style="107"/>
    <col min="1538" max="1538" width="7.81640625" style="107" customWidth="1"/>
    <col min="1539" max="1539" width="14.81640625" style="107" customWidth="1"/>
    <col min="1540" max="1540" width="14.1796875" style="107" customWidth="1"/>
    <col min="1541" max="1543" width="14.81640625" style="107" customWidth="1"/>
    <col min="1544" max="1793" width="8.81640625" style="107"/>
    <col min="1794" max="1794" width="7.81640625" style="107" customWidth="1"/>
    <col min="1795" max="1795" width="14.81640625" style="107" customWidth="1"/>
    <col min="1796" max="1796" width="14.1796875" style="107" customWidth="1"/>
    <col min="1797" max="1799" width="14.81640625" style="107" customWidth="1"/>
    <col min="1800" max="2049" width="8.81640625" style="107"/>
    <col min="2050" max="2050" width="7.81640625" style="107" customWidth="1"/>
    <col min="2051" max="2051" width="14.81640625" style="107" customWidth="1"/>
    <col min="2052" max="2052" width="14.1796875" style="107" customWidth="1"/>
    <col min="2053" max="2055" width="14.81640625" style="107" customWidth="1"/>
    <col min="2056" max="2305" width="8.81640625" style="107"/>
    <col min="2306" max="2306" width="7.81640625" style="107" customWidth="1"/>
    <col min="2307" max="2307" width="14.81640625" style="107" customWidth="1"/>
    <col min="2308" max="2308" width="14.1796875" style="107" customWidth="1"/>
    <col min="2309" max="2311" width="14.81640625" style="107" customWidth="1"/>
    <col min="2312" max="2561" width="8.81640625" style="107"/>
    <col min="2562" max="2562" width="7.81640625" style="107" customWidth="1"/>
    <col min="2563" max="2563" width="14.81640625" style="107" customWidth="1"/>
    <col min="2564" max="2564" width="14.1796875" style="107" customWidth="1"/>
    <col min="2565" max="2567" width="14.81640625" style="107" customWidth="1"/>
    <col min="2568" max="2817" width="8.81640625" style="107"/>
    <col min="2818" max="2818" width="7.81640625" style="107" customWidth="1"/>
    <col min="2819" max="2819" width="14.81640625" style="107" customWidth="1"/>
    <col min="2820" max="2820" width="14.1796875" style="107" customWidth="1"/>
    <col min="2821" max="2823" width="14.81640625" style="107" customWidth="1"/>
    <col min="2824" max="3073" width="8.81640625" style="107"/>
    <col min="3074" max="3074" width="7.81640625" style="107" customWidth="1"/>
    <col min="3075" max="3075" width="14.81640625" style="107" customWidth="1"/>
    <col min="3076" max="3076" width="14.1796875" style="107" customWidth="1"/>
    <col min="3077" max="3079" width="14.81640625" style="107" customWidth="1"/>
    <col min="3080" max="3329" width="8.81640625" style="107"/>
    <col min="3330" max="3330" width="7.81640625" style="107" customWidth="1"/>
    <col min="3331" max="3331" width="14.81640625" style="107" customWidth="1"/>
    <col min="3332" max="3332" width="14.1796875" style="107" customWidth="1"/>
    <col min="3333" max="3335" width="14.81640625" style="107" customWidth="1"/>
    <col min="3336" max="3585" width="8.81640625" style="107"/>
    <col min="3586" max="3586" width="7.81640625" style="107" customWidth="1"/>
    <col min="3587" max="3587" width="14.81640625" style="107" customWidth="1"/>
    <col min="3588" max="3588" width="14.1796875" style="107" customWidth="1"/>
    <col min="3589" max="3591" width="14.81640625" style="107" customWidth="1"/>
    <col min="3592" max="3841" width="8.81640625" style="107"/>
    <col min="3842" max="3842" width="7.81640625" style="107" customWidth="1"/>
    <col min="3843" max="3843" width="14.81640625" style="107" customWidth="1"/>
    <col min="3844" max="3844" width="14.1796875" style="107" customWidth="1"/>
    <col min="3845" max="3847" width="14.81640625" style="107" customWidth="1"/>
    <col min="3848" max="4097" width="8.81640625" style="107"/>
    <col min="4098" max="4098" width="7.81640625" style="107" customWidth="1"/>
    <col min="4099" max="4099" width="14.81640625" style="107" customWidth="1"/>
    <col min="4100" max="4100" width="14.1796875" style="107" customWidth="1"/>
    <col min="4101" max="4103" width="14.81640625" style="107" customWidth="1"/>
    <col min="4104" max="4353" width="8.81640625" style="107"/>
    <col min="4354" max="4354" width="7.81640625" style="107" customWidth="1"/>
    <col min="4355" max="4355" width="14.81640625" style="107" customWidth="1"/>
    <col min="4356" max="4356" width="14.1796875" style="107" customWidth="1"/>
    <col min="4357" max="4359" width="14.81640625" style="107" customWidth="1"/>
    <col min="4360" max="4609" width="8.81640625" style="107"/>
    <col min="4610" max="4610" width="7.81640625" style="107" customWidth="1"/>
    <col min="4611" max="4611" width="14.81640625" style="107" customWidth="1"/>
    <col min="4612" max="4612" width="14.1796875" style="107" customWidth="1"/>
    <col min="4613" max="4615" width="14.81640625" style="107" customWidth="1"/>
    <col min="4616" max="4865" width="8.81640625" style="107"/>
    <col min="4866" max="4866" width="7.81640625" style="107" customWidth="1"/>
    <col min="4867" max="4867" width="14.81640625" style="107" customWidth="1"/>
    <col min="4868" max="4868" width="14.1796875" style="107" customWidth="1"/>
    <col min="4869" max="4871" width="14.81640625" style="107" customWidth="1"/>
    <col min="4872" max="5121" width="8.81640625" style="107"/>
    <col min="5122" max="5122" width="7.81640625" style="107" customWidth="1"/>
    <col min="5123" max="5123" width="14.81640625" style="107" customWidth="1"/>
    <col min="5124" max="5124" width="14.1796875" style="107" customWidth="1"/>
    <col min="5125" max="5127" width="14.81640625" style="107" customWidth="1"/>
    <col min="5128" max="5377" width="8.81640625" style="107"/>
    <col min="5378" max="5378" width="7.81640625" style="107" customWidth="1"/>
    <col min="5379" max="5379" width="14.81640625" style="107" customWidth="1"/>
    <col min="5380" max="5380" width="14.1796875" style="107" customWidth="1"/>
    <col min="5381" max="5383" width="14.81640625" style="107" customWidth="1"/>
    <col min="5384" max="5633" width="8.81640625" style="107"/>
    <col min="5634" max="5634" width="7.81640625" style="107" customWidth="1"/>
    <col min="5635" max="5635" width="14.81640625" style="107" customWidth="1"/>
    <col min="5636" max="5636" width="14.1796875" style="107" customWidth="1"/>
    <col min="5637" max="5639" width="14.81640625" style="107" customWidth="1"/>
    <col min="5640" max="5889" width="8.81640625" style="107"/>
    <col min="5890" max="5890" width="7.81640625" style="107" customWidth="1"/>
    <col min="5891" max="5891" width="14.81640625" style="107" customWidth="1"/>
    <col min="5892" max="5892" width="14.1796875" style="107" customWidth="1"/>
    <col min="5893" max="5895" width="14.81640625" style="107" customWidth="1"/>
    <col min="5896" max="6145" width="8.81640625" style="107"/>
    <col min="6146" max="6146" width="7.81640625" style="107" customWidth="1"/>
    <col min="6147" max="6147" width="14.81640625" style="107" customWidth="1"/>
    <col min="6148" max="6148" width="14.1796875" style="107" customWidth="1"/>
    <col min="6149" max="6151" width="14.81640625" style="107" customWidth="1"/>
    <col min="6152" max="6401" width="8.81640625" style="107"/>
    <col min="6402" max="6402" width="7.81640625" style="107" customWidth="1"/>
    <col min="6403" max="6403" width="14.81640625" style="107" customWidth="1"/>
    <col min="6404" max="6404" width="14.1796875" style="107" customWidth="1"/>
    <col min="6405" max="6407" width="14.81640625" style="107" customWidth="1"/>
    <col min="6408" max="6657" width="8.81640625" style="107"/>
    <col min="6658" max="6658" width="7.81640625" style="107" customWidth="1"/>
    <col min="6659" max="6659" width="14.81640625" style="107" customWidth="1"/>
    <col min="6660" max="6660" width="14.1796875" style="107" customWidth="1"/>
    <col min="6661" max="6663" width="14.81640625" style="107" customWidth="1"/>
    <col min="6664" max="6913" width="8.81640625" style="107"/>
    <col min="6914" max="6914" width="7.81640625" style="107" customWidth="1"/>
    <col min="6915" max="6915" width="14.81640625" style="107" customWidth="1"/>
    <col min="6916" max="6916" width="14.1796875" style="107" customWidth="1"/>
    <col min="6917" max="6919" width="14.81640625" style="107" customWidth="1"/>
    <col min="6920" max="7169" width="8.81640625" style="107"/>
    <col min="7170" max="7170" width="7.81640625" style="107" customWidth="1"/>
    <col min="7171" max="7171" width="14.81640625" style="107" customWidth="1"/>
    <col min="7172" max="7172" width="14.1796875" style="107" customWidth="1"/>
    <col min="7173" max="7175" width="14.81640625" style="107" customWidth="1"/>
    <col min="7176" max="7425" width="8.81640625" style="107"/>
    <col min="7426" max="7426" width="7.81640625" style="107" customWidth="1"/>
    <col min="7427" max="7427" width="14.81640625" style="107" customWidth="1"/>
    <col min="7428" max="7428" width="14.1796875" style="107" customWidth="1"/>
    <col min="7429" max="7431" width="14.81640625" style="107" customWidth="1"/>
    <col min="7432" max="7681" width="8.81640625" style="107"/>
    <col min="7682" max="7682" width="7.81640625" style="107" customWidth="1"/>
    <col min="7683" max="7683" width="14.81640625" style="107" customWidth="1"/>
    <col min="7684" max="7684" width="14.1796875" style="107" customWidth="1"/>
    <col min="7685" max="7687" width="14.81640625" style="107" customWidth="1"/>
    <col min="7688" max="7937" width="8.81640625" style="107"/>
    <col min="7938" max="7938" width="7.81640625" style="107" customWidth="1"/>
    <col min="7939" max="7939" width="14.81640625" style="107" customWidth="1"/>
    <col min="7940" max="7940" width="14.1796875" style="107" customWidth="1"/>
    <col min="7941" max="7943" width="14.81640625" style="107" customWidth="1"/>
    <col min="7944" max="8193" width="8.81640625" style="107"/>
    <col min="8194" max="8194" width="7.81640625" style="107" customWidth="1"/>
    <col min="8195" max="8195" width="14.81640625" style="107" customWidth="1"/>
    <col min="8196" max="8196" width="14.1796875" style="107" customWidth="1"/>
    <col min="8197" max="8199" width="14.81640625" style="107" customWidth="1"/>
    <col min="8200" max="8449" width="8.81640625" style="107"/>
    <col min="8450" max="8450" width="7.81640625" style="107" customWidth="1"/>
    <col min="8451" max="8451" width="14.81640625" style="107" customWidth="1"/>
    <col min="8452" max="8452" width="14.1796875" style="107" customWidth="1"/>
    <col min="8453" max="8455" width="14.81640625" style="107" customWidth="1"/>
    <col min="8456" max="8705" width="8.81640625" style="107"/>
    <col min="8706" max="8706" width="7.81640625" style="107" customWidth="1"/>
    <col min="8707" max="8707" width="14.81640625" style="107" customWidth="1"/>
    <col min="8708" max="8708" width="14.1796875" style="107" customWidth="1"/>
    <col min="8709" max="8711" width="14.81640625" style="107" customWidth="1"/>
    <col min="8712" max="8961" width="8.81640625" style="107"/>
    <col min="8962" max="8962" width="7.81640625" style="107" customWidth="1"/>
    <col min="8963" max="8963" width="14.81640625" style="107" customWidth="1"/>
    <col min="8964" max="8964" width="14.1796875" style="107" customWidth="1"/>
    <col min="8965" max="8967" width="14.81640625" style="107" customWidth="1"/>
    <col min="8968" max="9217" width="8.81640625" style="107"/>
    <col min="9218" max="9218" width="7.81640625" style="107" customWidth="1"/>
    <col min="9219" max="9219" width="14.81640625" style="107" customWidth="1"/>
    <col min="9220" max="9220" width="14.1796875" style="107" customWidth="1"/>
    <col min="9221" max="9223" width="14.81640625" style="107" customWidth="1"/>
    <col min="9224" max="9473" width="8.81640625" style="107"/>
    <col min="9474" max="9474" width="7.81640625" style="107" customWidth="1"/>
    <col min="9475" max="9475" width="14.81640625" style="107" customWidth="1"/>
    <col min="9476" max="9476" width="14.1796875" style="107" customWidth="1"/>
    <col min="9477" max="9479" width="14.81640625" style="107" customWidth="1"/>
    <col min="9480" max="9729" width="8.81640625" style="107"/>
    <col min="9730" max="9730" width="7.81640625" style="107" customWidth="1"/>
    <col min="9731" max="9731" width="14.81640625" style="107" customWidth="1"/>
    <col min="9732" max="9732" width="14.1796875" style="107" customWidth="1"/>
    <col min="9733" max="9735" width="14.81640625" style="107" customWidth="1"/>
    <col min="9736" max="9985" width="8.81640625" style="107"/>
    <col min="9986" max="9986" width="7.81640625" style="107" customWidth="1"/>
    <col min="9987" max="9987" width="14.81640625" style="107" customWidth="1"/>
    <col min="9988" max="9988" width="14.1796875" style="107" customWidth="1"/>
    <col min="9989" max="9991" width="14.81640625" style="107" customWidth="1"/>
    <col min="9992" max="10241" width="8.81640625" style="107"/>
    <col min="10242" max="10242" width="7.81640625" style="107" customWidth="1"/>
    <col min="10243" max="10243" width="14.81640625" style="107" customWidth="1"/>
    <col min="10244" max="10244" width="14.1796875" style="107" customWidth="1"/>
    <col min="10245" max="10247" width="14.81640625" style="107" customWidth="1"/>
    <col min="10248" max="10497" width="8.81640625" style="107"/>
    <col min="10498" max="10498" width="7.81640625" style="107" customWidth="1"/>
    <col min="10499" max="10499" width="14.81640625" style="107" customWidth="1"/>
    <col min="10500" max="10500" width="14.1796875" style="107" customWidth="1"/>
    <col min="10501" max="10503" width="14.81640625" style="107" customWidth="1"/>
    <col min="10504" max="10753" width="8.81640625" style="107"/>
    <col min="10754" max="10754" width="7.81640625" style="107" customWidth="1"/>
    <col min="10755" max="10755" width="14.81640625" style="107" customWidth="1"/>
    <col min="10756" max="10756" width="14.1796875" style="107" customWidth="1"/>
    <col min="10757" max="10759" width="14.81640625" style="107" customWidth="1"/>
    <col min="10760" max="11009" width="8.81640625" style="107"/>
    <col min="11010" max="11010" width="7.81640625" style="107" customWidth="1"/>
    <col min="11011" max="11011" width="14.81640625" style="107" customWidth="1"/>
    <col min="11012" max="11012" width="14.1796875" style="107" customWidth="1"/>
    <col min="11013" max="11015" width="14.81640625" style="107" customWidth="1"/>
    <col min="11016" max="11265" width="8.81640625" style="107"/>
    <col min="11266" max="11266" width="7.81640625" style="107" customWidth="1"/>
    <col min="11267" max="11267" width="14.81640625" style="107" customWidth="1"/>
    <col min="11268" max="11268" width="14.1796875" style="107" customWidth="1"/>
    <col min="11269" max="11271" width="14.81640625" style="107" customWidth="1"/>
    <col min="11272" max="11521" width="8.81640625" style="107"/>
    <col min="11522" max="11522" width="7.81640625" style="107" customWidth="1"/>
    <col min="11523" max="11523" width="14.81640625" style="107" customWidth="1"/>
    <col min="11524" max="11524" width="14.1796875" style="107" customWidth="1"/>
    <col min="11525" max="11527" width="14.81640625" style="107" customWidth="1"/>
    <col min="11528" max="11777" width="8.81640625" style="107"/>
    <col min="11778" max="11778" width="7.81640625" style="107" customWidth="1"/>
    <col min="11779" max="11779" width="14.81640625" style="107" customWidth="1"/>
    <col min="11780" max="11780" width="14.1796875" style="107" customWidth="1"/>
    <col min="11781" max="11783" width="14.81640625" style="107" customWidth="1"/>
    <col min="11784" max="12033" width="8.81640625" style="107"/>
    <col min="12034" max="12034" width="7.81640625" style="107" customWidth="1"/>
    <col min="12035" max="12035" width="14.81640625" style="107" customWidth="1"/>
    <col min="12036" max="12036" width="14.1796875" style="107" customWidth="1"/>
    <col min="12037" max="12039" width="14.81640625" style="107" customWidth="1"/>
    <col min="12040" max="12289" width="8.81640625" style="107"/>
    <col min="12290" max="12290" width="7.81640625" style="107" customWidth="1"/>
    <col min="12291" max="12291" width="14.81640625" style="107" customWidth="1"/>
    <col min="12292" max="12292" width="14.1796875" style="107" customWidth="1"/>
    <col min="12293" max="12295" width="14.81640625" style="107" customWidth="1"/>
    <col min="12296" max="12545" width="8.81640625" style="107"/>
    <col min="12546" max="12546" width="7.81640625" style="107" customWidth="1"/>
    <col min="12547" max="12547" width="14.81640625" style="107" customWidth="1"/>
    <col min="12548" max="12548" width="14.1796875" style="107" customWidth="1"/>
    <col min="12549" max="12551" width="14.81640625" style="107" customWidth="1"/>
    <col min="12552" max="12801" width="8.81640625" style="107"/>
    <col min="12802" max="12802" width="7.81640625" style="107" customWidth="1"/>
    <col min="12803" max="12803" width="14.81640625" style="107" customWidth="1"/>
    <col min="12804" max="12804" width="14.1796875" style="107" customWidth="1"/>
    <col min="12805" max="12807" width="14.81640625" style="107" customWidth="1"/>
    <col min="12808" max="13057" width="8.81640625" style="107"/>
    <col min="13058" max="13058" width="7.81640625" style="107" customWidth="1"/>
    <col min="13059" max="13059" width="14.81640625" style="107" customWidth="1"/>
    <col min="13060" max="13060" width="14.1796875" style="107" customWidth="1"/>
    <col min="13061" max="13063" width="14.81640625" style="107" customWidth="1"/>
    <col min="13064" max="13313" width="8.81640625" style="107"/>
    <col min="13314" max="13314" width="7.81640625" style="107" customWidth="1"/>
    <col min="13315" max="13315" width="14.81640625" style="107" customWidth="1"/>
    <col min="13316" max="13316" width="14.1796875" style="107" customWidth="1"/>
    <col min="13317" max="13319" width="14.81640625" style="107" customWidth="1"/>
    <col min="13320" max="13569" width="8.81640625" style="107"/>
    <col min="13570" max="13570" width="7.81640625" style="107" customWidth="1"/>
    <col min="13571" max="13571" width="14.81640625" style="107" customWidth="1"/>
    <col min="13572" max="13572" width="14.1796875" style="107" customWidth="1"/>
    <col min="13573" max="13575" width="14.81640625" style="107" customWidth="1"/>
    <col min="13576" max="13825" width="8.81640625" style="107"/>
    <col min="13826" max="13826" width="7.81640625" style="107" customWidth="1"/>
    <col min="13827" max="13827" width="14.81640625" style="107" customWidth="1"/>
    <col min="13828" max="13828" width="14.1796875" style="107" customWidth="1"/>
    <col min="13829" max="13831" width="14.81640625" style="107" customWidth="1"/>
    <col min="13832" max="14081" width="8.81640625" style="107"/>
    <col min="14082" max="14082" width="7.81640625" style="107" customWidth="1"/>
    <col min="14083" max="14083" width="14.81640625" style="107" customWidth="1"/>
    <col min="14084" max="14084" width="14.1796875" style="107" customWidth="1"/>
    <col min="14085" max="14087" width="14.81640625" style="107" customWidth="1"/>
    <col min="14088" max="14337" width="8.81640625" style="107"/>
    <col min="14338" max="14338" width="7.81640625" style="107" customWidth="1"/>
    <col min="14339" max="14339" width="14.81640625" style="107" customWidth="1"/>
    <col min="14340" max="14340" width="14.1796875" style="107" customWidth="1"/>
    <col min="14341" max="14343" width="14.81640625" style="107" customWidth="1"/>
    <col min="14344" max="14593" width="8.81640625" style="107"/>
    <col min="14594" max="14594" width="7.81640625" style="107" customWidth="1"/>
    <col min="14595" max="14595" width="14.81640625" style="107" customWidth="1"/>
    <col min="14596" max="14596" width="14.1796875" style="107" customWidth="1"/>
    <col min="14597" max="14599" width="14.81640625" style="107" customWidth="1"/>
    <col min="14600" max="14849" width="8.81640625" style="107"/>
    <col min="14850" max="14850" width="7.81640625" style="107" customWidth="1"/>
    <col min="14851" max="14851" width="14.81640625" style="107" customWidth="1"/>
    <col min="14852" max="14852" width="14.1796875" style="107" customWidth="1"/>
    <col min="14853" max="14855" width="14.81640625" style="107" customWidth="1"/>
    <col min="14856" max="15105" width="8.81640625" style="107"/>
    <col min="15106" max="15106" width="7.81640625" style="107" customWidth="1"/>
    <col min="15107" max="15107" width="14.81640625" style="107" customWidth="1"/>
    <col min="15108" max="15108" width="14.1796875" style="107" customWidth="1"/>
    <col min="15109" max="15111" width="14.81640625" style="107" customWidth="1"/>
    <col min="15112" max="15361" width="8.81640625" style="107"/>
    <col min="15362" max="15362" width="7.81640625" style="107" customWidth="1"/>
    <col min="15363" max="15363" width="14.81640625" style="107" customWidth="1"/>
    <col min="15364" max="15364" width="14.1796875" style="107" customWidth="1"/>
    <col min="15365" max="15367" width="14.81640625" style="107" customWidth="1"/>
    <col min="15368" max="15617" width="8.81640625" style="107"/>
    <col min="15618" max="15618" width="7.81640625" style="107" customWidth="1"/>
    <col min="15619" max="15619" width="14.81640625" style="107" customWidth="1"/>
    <col min="15620" max="15620" width="14.1796875" style="107" customWidth="1"/>
    <col min="15621" max="15623" width="14.81640625" style="107" customWidth="1"/>
    <col min="15624" max="15873" width="8.81640625" style="107"/>
    <col min="15874" max="15874" width="7.81640625" style="107" customWidth="1"/>
    <col min="15875" max="15875" width="14.81640625" style="107" customWidth="1"/>
    <col min="15876" max="15876" width="14.1796875" style="107" customWidth="1"/>
    <col min="15877" max="15879" width="14.81640625" style="107" customWidth="1"/>
    <col min="15880" max="16129" width="8.81640625" style="107"/>
    <col min="16130" max="16130" width="7.81640625" style="107" customWidth="1"/>
    <col min="16131" max="16131" width="14.81640625" style="107" customWidth="1"/>
    <col min="16132" max="16132" width="14.1796875" style="107" customWidth="1"/>
    <col min="16133" max="16135" width="14.81640625" style="107" customWidth="1"/>
    <col min="16136" max="16384" width="8.81640625" style="107"/>
  </cols>
  <sheetData>
    <row r="1" spans="1:13" x14ac:dyDescent="0.35">
      <c r="A1" s="105"/>
      <c r="B1" s="105"/>
      <c r="C1" s="105"/>
      <c r="D1" s="105"/>
      <c r="E1" s="105"/>
      <c r="F1" s="105"/>
      <c r="G1" s="158"/>
    </row>
    <row r="2" spans="1:13" x14ac:dyDescent="0.35">
      <c r="A2" s="105"/>
      <c r="B2" s="105"/>
      <c r="C2" s="105"/>
      <c r="D2" s="105"/>
      <c r="E2" s="105"/>
      <c r="F2" s="108"/>
      <c r="G2" s="157"/>
    </row>
    <row r="3" spans="1:13" x14ac:dyDescent="0.35">
      <c r="A3" s="105"/>
      <c r="B3" s="105"/>
      <c r="C3" s="105"/>
      <c r="D3" s="105"/>
      <c r="E3" s="105"/>
      <c r="F3" s="108"/>
      <c r="G3" s="109"/>
    </row>
    <row r="4" spans="1:13" ht="21" x14ac:dyDescent="0.5">
      <c r="A4" s="105"/>
      <c r="B4" s="110" t="s">
        <v>50</v>
      </c>
      <c r="C4" s="105"/>
      <c r="D4" s="105"/>
      <c r="E4" s="111"/>
      <c r="F4" s="112"/>
      <c r="G4" s="110"/>
      <c r="K4" s="113"/>
      <c r="L4" s="114"/>
    </row>
    <row r="5" spans="1:13" x14ac:dyDescent="0.35">
      <c r="A5" s="105"/>
      <c r="B5" s="105"/>
      <c r="C5" s="105"/>
      <c r="D5" s="105"/>
      <c r="E5" s="105"/>
      <c r="F5" s="112"/>
      <c r="G5" s="105"/>
      <c r="K5" s="115"/>
      <c r="L5" s="114"/>
    </row>
    <row r="6" spans="1:13" x14ac:dyDescent="0.35">
      <c r="A6" s="105"/>
      <c r="B6" s="116" t="s">
        <v>51</v>
      </c>
      <c r="C6" s="117"/>
      <c r="D6" s="118"/>
      <c r="E6" s="119">
        <v>44562</v>
      </c>
      <c r="F6" s="120"/>
      <c r="G6" s="105"/>
      <c r="K6" s="121"/>
      <c r="L6" s="121"/>
    </row>
    <row r="7" spans="1:13" x14ac:dyDescent="0.35">
      <c r="A7" s="105"/>
      <c r="B7" s="122" t="s">
        <v>52</v>
      </c>
      <c r="C7" s="123"/>
      <c r="E7" s="124">
        <v>60</v>
      </c>
      <c r="F7" s="125" t="s">
        <v>53</v>
      </c>
      <c r="G7" s="105"/>
      <c r="K7" s="126"/>
      <c r="L7" s="126"/>
    </row>
    <row r="8" spans="1:13" x14ac:dyDescent="0.35">
      <c r="A8" s="105"/>
      <c r="B8" s="122" t="s">
        <v>58</v>
      </c>
      <c r="C8" s="123"/>
      <c r="D8" s="127">
        <f>E6-1</f>
        <v>44561</v>
      </c>
      <c r="E8" s="167">
        <v>13540.85</v>
      </c>
      <c r="F8" s="125" t="s">
        <v>55</v>
      </c>
      <c r="G8" s="105"/>
      <c r="K8" s="126"/>
      <c r="L8" s="126"/>
    </row>
    <row r="9" spans="1:13" x14ac:dyDescent="0.35">
      <c r="A9" s="105"/>
      <c r="B9" s="122" t="s">
        <v>59</v>
      </c>
      <c r="C9" s="123"/>
      <c r="D9" s="127">
        <f>EDATE(D8,E7)</f>
        <v>46387</v>
      </c>
      <c r="E9" s="128">
        <v>0</v>
      </c>
      <c r="F9" s="125" t="s">
        <v>55</v>
      </c>
      <c r="G9" s="129"/>
      <c r="K9" s="126"/>
      <c r="L9" s="126"/>
    </row>
    <row r="10" spans="1:13" x14ac:dyDescent="0.35">
      <c r="A10" s="105"/>
      <c r="B10" s="122" t="s">
        <v>57</v>
      </c>
      <c r="C10" s="123"/>
      <c r="E10" s="130">
        <v>1</v>
      </c>
      <c r="F10" s="125"/>
      <c r="G10" s="105"/>
      <c r="K10" s="131"/>
      <c r="L10" s="131"/>
    </row>
    <row r="11" spans="1:13" x14ac:dyDescent="0.35">
      <c r="A11" s="105"/>
      <c r="B11" s="132" t="s">
        <v>72</v>
      </c>
      <c r="C11" s="133"/>
      <c r="D11" s="134"/>
      <c r="E11" s="135">
        <v>2.7E-2</v>
      </c>
      <c r="F11" s="136"/>
      <c r="G11" s="137"/>
      <c r="K11" s="126"/>
      <c r="L11" s="126"/>
      <c r="M11" s="131"/>
    </row>
    <row r="12" spans="1:13" x14ac:dyDescent="0.35">
      <c r="A12" s="105"/>
      <c r="B12" s="124"/>
      <c r="C12" s="123"/>
      <c r="E12" s="138"/>
      <c r="F12" s="124"/>
      <c r="G12" s="137"/>
      <c r="K12" s="126"/>
      <c r="L12" s="126"/>
      <c r="M12" s="131"/>
    </row>
    <row r="13" spans="1:13" x14ac:dyDescent="0.35">
      <c r="K13" s="126"/>
      <c r="L13" s="126"/>
      <c r="M13" s="131"/>
    </row>
    <row r="14" spans="1:13" ht="15" thickBot="1" x14ac:dyDescent="0.4">
      <c r="A14" s="139" t="s">
        <v>61</v>
      </c>
      <c r="B14" s="139" t="s">
        <v>62</v>
      </c>
      <c r="C14" s="139" t="s">
        <v>63</v>
      </c>
      <c r="D14" s="139" t="s">
        <v>64</v>
      </c>
      <c r="E14" s="139" t="s">
        <v>65</v>
      </c>
      <c r="F14" s="139" t="s">
        <v>66</v>
      </c>
      <c r="G14" s="139" t="s">
        <v>67</v>
      </c>
      <c r="K14" s="126"/>
      <c r="L14" s="126"/>
      <c r="M14" s="131"/>
    </row>
    <row r="15" spans="1:13" x14ac:dyDescent="0.35">
      <c r="A15" s="140">
        <f>E6</f>
        <v>44562</v>
      </c>
      <c r="B15" s="123">
        <v>1</v>
      </c>
      <c r="C15" s="112">
        <f>E8</f>
        <v>13540.85</v>
      </c>
      <c r="D15" s="141">
        <f t="shared" ref="D15:D46" si="0">ROUND(C15*$E$11/12,2)</f>
        <v>30.47</v>
      </c>
      <c r="E15" s="141">
        <f t="shared" ref="E15:E46" si="1">PPMT($E$11/12,B15,$E$7,-$E$8,$E$9,0)</f>
        <v>211.04343694908002</v>
      </c>
      <c r="F15" s="141">
        <f>ROUND(PMT($E$11/12,E7,-E8,E9),2)</f>
        <v>241.51</v>
      </c>
      <c r="G15" s="141">
        <f t="shared" ref="G15:G46" si="2">C15-E15</f>
        <v>13329.806563050921</v>
      </c>
      <c r="K15" s="126"/>
      <c r="L15" s="126"/>
      <c r="M15" s="131"/>
    </row>
    <row r="16" spans="1:13" x14ac:dyDescent="0.35">
      <c r="A16" s="140">
        <f t="shared" ref="A16:A47" si="3">EDATE(A15,1)</f>
        <v>44593</v>
      </c>
      <c r="B16" s="123">
        <v>2</v>
      </c>
      <c r="C16" s="112">
        <f t="shared" ref="C16:C47" si="4">G15</f>
        <v>13329.806563050921</v>
      </c>
      <c r="D16" s="141">
        <f t="shared" si="0"/>
        <v>29.99</v>
      </c>
      <c r="E16" s="141">
        <f t="shared" si="1"/>
        <v>211.51828468221544</v>
      </c>
      <c r="F16" s="141">
        <f t="shared" ref="F16:F47" si="5">F15</f>
        <v>241.51</v>
      </c>
      <c r="G16" s="141">
        <f t="shared" si="2"/>
        <v>13118.288278368706</v>
      </c>
      <c r="K16" s="126"/>
      <c r="L16" s="126"/>
      <c r="M16" s="131"/>
    </row>
    <row r="17" spans="1:13" x14ac:dyDescent="0.35">
      <c r="A17" s="140">
        <f t="shared" si="3"/>
        <v>44621</v>
      </c>
      <c r="B17" s="123">
        <v>3</v>
      </c>
      <c r="C17" s="112">
        <f t="shared" si="4"/>
        <v>13118.288278368706</v>
      </c>
      <c r="D17" s="141">
        <f t="shared" si="0"/>
        <v>29.52</v>
      </c>
      <c r="E17" s="141">
        <f t="shared" si="1"/>
        <v>211.99420082275043</v>
      </c>
      <c r="F17" s="141">
        <f t="shared" si="5"/>
        <v>241.51</v>
      </c>
      <c r="G17" s="141">
        <f t="shared" si="2"/>
        <v>12906.294077545956</v>
      </c>
      <c r="K17" s="126"/>
      <c r="L17" s="126"/>
      <c r="M17" s="131"/>
    </row>
    <row r="18" spans="1:13" x14ac:dyDescent="0.35">
      <c r="A18" s="140">
        <f t="shared" si="3"/>
        <v>44652</v>
      </c>
      <c r="B18" s="123">
        <v>4</v>
      </c>
      <c r="C18" s="112">
        <f t="shared" si="4"/>
        <v>12906.294077545956</v>
      </c>
      <c r="D18" s="141">
        <f t="shared" si="0"/>
        <v>29.04</v>
      </c>
      <c r="E18" s="141">
        <f t="shared" si="1"/>
        <v>212.47118777460162</v>
      </c>
      <c r="F18" s="141">
        <f t="shared" si="5"/>
        <v>241.51</v>
      </c>
      <c r="G18" s="141">
        <f t="shared" si="2"/>
        <v>12693.822889771354</v>
      </c>
      <c r="K18" s="126"/>
      <c r="L18" s="126"/>
      <c r="M18" s="131"/>
    </row>
    <row r="19" spans="1:13" x14ac:dyDescent="0.35">
      <c r="A19" s="140">
        <f t="shared" si="3"/>
        <v>44682</v>
      </c>
      <c r="B19" s="123">
        <v>5</v>
      </c>
      <c r="C19" s="112">
        <f t="shared" si="4"/>
        <v>12693.822889771354</v>
      </c>
      <c r="D19" s="141">
        <f t="shared" si="0"/>
        <v>28.56</v>
      </c>
      <c r="E19" s="141">
        <f t="shared" si="1"/>
        <v>212.94924794709448</v>
      </c>
      <c r="F19" s="141">
        <f t="shared" si="5"/>
        <v>241.51</v>
      </c>
      <c r="G19" s="141">
        <f t="shared" si="2"/>
        <v>12480.873641824261</v>
      </c>
      <c r="K19" s="126"/>
      <c r="L19" s="126"/>
      <c r="M19" s="131"/>
    </row>
    <row r="20" spans="1:13" x14ac:dyDescent="0.35">
      <c r="A20" s="140">
        <f t="shared" si="3"/>
        <v>44713</v>
      </c>
      <c r="B20" s="123">
        <v>6</v>
      </c>
      <c r="C20" s="112">
        <f t="shared" si="4"/>
        <v>12480.873641824261</v>
      </c>
      <c r="D20" s="141">
        <f t="shared" si="0"/>
        <v>28.08</v>
      </c>
      <c r="E20" s="141">
        <f t="shared" si="1"/>
        <v>213.42838375497541</v>
      </c>
      <c r="F20" s="141">
        <f t="shared" si="5"/>
        <v>241.51</v>
      </c>
      <c r="G20" s="141">
        <f t="shared" si="2"/>
        <v>12267.445258069285</v>
      </c>
      <c r="K20" s="126"/>
      <c r="L20" s="126"/>
      <c r="M20" s="131"/>
    </row>
    <row r="21" spans="1:13" x14ac:dyDescent="0.35">
      <c r="A21" s="140">
        <f t="shared" si="3"/>
        <v>44743</v>
      </c>
      <c r="B21" s="123">
        <v>7</v>
      </c>
      <c r="C21" s="112">
        <f t="shared" si="4"/>
        <v>12267.445258069285</v>
      </c>
      <c r="D21" s="141">
        <f t="shared" si="0"/>
        <v>27.6</v>
      </c>
      <c r="E21" s="141">
        <f t="shared" si="1"/>
        <v>213.90859761842412</v>
      </c>
      <c r="F21" s="141">
        <f t="shared" si="5"/>
        <v>241.51</v>
      </c>
      <c r="G21" s="141">
        <f t="shared" si="2"/>
        <v>12053.536660450862</v>
      </c>
      <c r="K21" s="126"/>
      <c r="L21" s="126"/>
      <c r="M21" s="131"/>
    </row>
    <row r="22" spans="1:13" x14ac:dyDescent="0.35">
      <c r="A22" s="140">
        <f t="shared" si="3"/>
        <v>44774</v>
      </c>
      <c r="B22" s="123">
        <v>8</v>
      </c>
      <c r="C22" s="112">
        <f t="shared" si="4"/>
        <v>12053.536660450862</v>
      </c>
      <c r="D22" s="141">
        <f t="shared" si="0"/>
        <v>27.12</v>
      </c>
      <c r="E22" s="141">
        <f t="shared" si="1"/>
        <v>214.38989196306559</v>
      </c>
      <c r="F22" s="141">
        <f t="shared" si="5"/>
        <v>241.51</v>
      </c>
      <c r="G22" s="141">
        <f t="shared" si="2"/>
        <v>11839.146768487795</v>
      </c>
      <c r="K22" s="126"/>
      <c r="L22" s="126"/>
      <c r="M22" s="131"/>
    </row>
    <row r="23" spans="1:13" x14ac:dyDescent="0.35">
      <c r="A23" s="140">
        <f t="shared" si="3"/>
        <v>44805</v>
      </c>
      <c r="B23" s="123">
        <v>9</v>
      </c>
      <c r="C23" s="112">
        <f t="shared" si="4"/>
        <v>11839.146768487795</v>
      </c>
      <c r="D23" s="141">
        <f t="shared" si="0"/>
        <v>26.64</v>
      </c>
      <c r="E23" s="141">
        <f t="shared" si="1"/>
        <v>214.87226921998248</v>
      </c>
      <c r="F23" s="141">
        <f t="shared" si="5"/>
        <v>241.51</v>
      </c>
      <c r="G23" s="141">
        <f t="shared" si="2"/>
        <v>11624.274499267813</v>
      </c>
      <c r="K23" s="126"/>
      <c r="L23" s="126"/>
      <c r="M23" s="131"/>
    </row>
    <row r="24" spans="1:13" x14ac:dyDescent="0.35">
      <c r="A24" s="140">
        <f t="shared" si="3"/>
        <v>44835</v>
      </c>
      <c r="B24" s="123">
        <v>10</v>
      </c>
      <c r="C24" s="112">
        <f t="shared" si="4"/>
        <v>11624.274499267813</v>
      </c>
      <c r="D24" s="141">
        <f t="shared" si="0"/>
        <v>26.15</v>
      </c>
      <c r="E24" s="141">
        <f t="shared" si="1"/>
        <v>215.35573182572742</v>
      </c>
      <c r="F24" s="141">
        <f t="shared" si="5"/>
        <v>241.51</v>
      </c>
      <c r="G24" s="141">
        <f t="shared" si="2"/>
        <v>11408.918767442085</v>
      </c>
      <c r="K24" s="126"/>
      <c r="L24" s="126"/>
      <c r="M24" s="131"/>
    </row>
    <row r="25" spans="1:13" x14ac:dyDescent="0.35">
      <c r="A25" s="140">
        <f t="shared" si="3"/>
        <v>44866</v>
      </c>
      <c r="B25" s="123">
        <v>11</v>
      </c>
      <c r="C25" s="112">
        <f t="shared" si="4"/>
        <v>11408.918767442085</v>
      </c>
      <c r="D25" s="141">
        <f t="shared" si="0"/>
        <v>25.67</v>
      </c>
      <c r="E25" s="141">
        <f t="shared" si="1"/>
        <v>215.84028222233533</v>
      </c>
      <c r="F25" s="141">
        <f t="shared" si="5"/>
        <v>241.51</v>
      </c>
      <c r="G25" s="141">
        <f t="shared" si="2"/>
        <v>11193.078485219748</v>
      </c>
    </row>
    <row r="26" spans="1:13" x14ac:dyDescent="0.35">
      <c r="A26" s="140">
        <f t="shared" si="3"/>
        <v>44896</v>
      </c>
      <c r="B26" s="123">
        <v>12</v>
      </c>
      <c r="C26" s="112">
        <f t="shared" si="4"/>
        <v>11193.078485219748</v>
      </c>
      <c r="D26" s="141">
        <f t="shared" si="0"/>
        <v>25.18</v>
      </c>
      <c r="E26" s="141">
        <f t="shared" si="1"/>
        <v>216.32592285733557</v>
      </c>
      <c r="F26" s="141">
        <f t="shared" si="5"/>
        <v>241.51</v>
      </c>
      <c r="G26" s="141">
        <f t="shared" si="2"/>
        <v>10976.752562362413</v>
      </c>
    </row>
    <row r="27" spans="1:13" x14ac:dyDescent="0.35">
      <c r="A27" s="140">
        <f t="shared" si="3"/>
        <v>44927</v>
      </c>
      <c r="B27" s="123">
        <v>13</v>
      </c>
      <c r="C27" s="112">
        <f t="shared" si="4"/>
        <v>10976.752562362413</v>
      </c>
      <c r="D27" s="141">
        <f t="shared" si="0"/>
        <v>24.7</v>
      </c>
      <c r="E27" s="141">
        <f t="shared" si="1"/>
        <v>216.8126561837646</v>
      </c>
      <c r="F27" s="141">
        <f t="shared" si="5"/>
        <v>241.51</v>
      </c>
      <c r="G27" s="141">
        <f t="shared" si="2"/>
        <v>10759.939906178648</v>
      </c>
    </row>
    <row r="28" spans="1:13" x14ac:dyDescent="0.35">
      <c r="A28" s="140">
        <f t="shared" si="3"/>
        <v>44958</v>
      </c>
      <c r="B28" s="123">
        <v>14</v>
      </c>
      <c r="C28" s="112">
        <f t="shared" si="4"/>
        <v>10759.939906178648</v>
      </c>
      <c r="D28" s="141">
        <f t="shared" si="0"/>
        <v>24.21</v>
      </c>
      <c r="E28" s="141">
        <f t="shared" si="1"/>
        <v>217.30048466017806</v>
      </c>
      <c r="F28" s="141">
        <f t="shared" si="5"/>
        <v>241.51</v>
      </c>
      <c r="G28" s="141">
        <f t="shared" si="2"/>
        <v>10542.63942151847</v>
      </c>
    </row>
    <row r="29" spans="1:13" x14ac:dyDescent="0.35">
      <c r="A29" s="140">
        <f t="shared" si="3"/>
        <v>44986</v>
      </c>
      <c r="B29" s="123">
        <v>15</v>
      </c>
      <c r="C29" s="112">
        <f t="shared" si="4"/>
        <v>10542.63942151847</v>
      </c>
      <c r="D29" s="141">
        <f t="shared" si="0"/>
        <v>23.72</v>
      </c>
      <c r="E29" s="141">
        <f t="shared" si="1"/>
        <v>217.78941075066345</v>
      </c>
      <c r="F29" s="141">
        <f t="shared" si="5"/>
        <v>241.51</v>
      </c>
      <c r="G29" s="141">
        <f t="shared" si="2"/>
        <v>10324.850010767806</v>
      </c>
    </row>
    <row r="30" spans="1:13" x14ac:dyDescent="0.35">
      <c r="A30" s="140">
        <f t="shared" si="3"/>
        <v>45017</v>
      </c>
      <c r="B30" s="123">
        <v>16</v>
      </c>
      <c r="C30" s="112">
        <f t="shared" si="4"/>
        <v>10324.850010767806</v>
      </c>
      <c r="D30" s="141">
        <f t="shared" si="0"/>
        <v>23.23</v>
      </c>
      <c r="E30" s="141">
        <f t="shared" si="1"/>
        <v>218.27943692485243</v>
      </c>
      <c r="F30" s="141">
        <f t="shared" si="5"/>
        <v>241.51</v>
      </c>
      <c r="G30" s="141">
        <f t="shared" si="2"/>
        <v>10106.570573842953</v>
      </c>
    </row>
    <row r="31" spans="1:13" x14ac:dyDescent="0.35">
      <c r="A31" s="140">
        <f t="shared" si="3"/>
        <v>45047</v>
      </c>
      <c r="B31" s="123">
        <v>17</v>
      </c>
      <c r="C31" s="112">
        <f t="shared" si="4"/>
        <v>10106.570573842953</v>
      </c>
      <c r="D31" s="141">
        <f t="shared" si="0"/>
        <v>22.74</v>
      </c>
      <c r="E31" s="141">
        <f t="shared" si="1"/>
        <v>218.77056565793336</v>
      </c>
      <c r="F31" s="141">
        <f t="shared" si="5"/>
        <v>241.51</v>
      </c>
      <c r="G31" s="141">
        <f t="shared" si="2"/>
        <v>9887.8000081850205</v>
      </c>
    </row>
    <row r="32" spans="1:13" x14ac:dyDescent="0.35">
      <c r="A32" s="140">
        <f t="shared" si="3"/>
        <v>45078</v>
      </c>
      <c r="B32" s="123">
        <v>18</v>
      </c>
      <c r="C32" s="112">
        <f t="shared" si="4"/>
        <v>9887.8000081850205</v>
      </c>
      <c r="D32" s="141">
        <f t="shared" si="0"/>
        <v>22.25</v>
      </c>
      <c r="E32" s="141">
        <f t="shared" si="1"/>
        <v>219.26279943066373</v>
      </c>
      <c r="F32" s="141">
        <f t="shared" si="5"/>
        <v>241.51</v>
      </c>
      <c r="G32" s="141">
        <f t="shared" si="2"/>
        <v>9668.5372087543565</v>
      </c>
    </row>
    <row r="33" spans="1:7" x14ac:dyDescent="0.35">
      <c r="A33" s="140">
        <f t="shared" si="3"/>
        <v>45108</v>
      </c>
      <c r="B33" s="123">
        <v>19</v>
      </c>
      <c r="C33" s="112">
        <f t="shared" si="4"/>
        <v>9668.5372087543565</v>
      </c>
      <c r="D33" s="141">
        <f t="shared" si="0"/>
        <v>21.75</v>
      </c>
      <c r="E33" s="141">
        <f t="shared" si="1"/>
        <v>219.75614072938271</v>
      </c>
      <c r="F33" s="141">
        <f t="shared" si="5"/>
        <v>241.51</v>
      </c>
      <c r="G33" s="141">
        <f t="shared" si="2"/>
        <v>9448.7810680249731</v>
      </c>
    </row>
    <row r="34" spans="1:7" x14ac:dyDescent="0.35">
      <c r="A34" s="140">
        <f t="shared" si="3"/>
        <v>45139</v>
      </c>
      <c r="B34" s="123">
        <v>20</v>
      </c>
      <c r="C34" s="112">
        <f t="shared" si="4"/>
        <v>9448.7810680249731</v>
      </c>
      <c r="D34" s="141">
        <f t="shared" si="0"/>
        <v>21.26</v>
      </c>
      <c r="E34" s="141">
        <f t="shared" si="1"/>
        <v>220.2505920460238</v>
      </c>
      <c r="F34" s="141">
        <f t="shared" si="5"/>
        <v>241.51</v>
      </c>
      <c r="G34" s="141">
        <f t="shared" si="2"/>
        <v>9228.5304759789487</v>
      </c>
    </row>
    <row r="35" spans="1:7" x14ac:dyDescent="0.35">
      <c r="A35" s="140">
        <f t="shared" si="3"/>
        <v>45170</v>
      </c>
      <c r="B35" s="123">
        <v>21</v>
      </c>
      <c r="C35" s="112">
        <f t="shared" si="4"/>
        <v>9228.5304759789487</v>
      </c>
      <c r="D35" s="141">
        <f t="shared" si="0"/>
        <v>20.76</v>
      </c>
      <c r="E35" s="141">
        <f t="shared" si="1"/>
        <v>220.74615587812735</v>
      </c>
      <c r="F35" s="141">
        <f t="shared" si="5"/>
        <v>241.51</v>
      </c>
      <c r="G35" s="141">
        <f t="shared" si="2"/>
        <v>9007.7843201008218</v>
      </c>
    </row>
    <row r="36" spans="1:7" x14ac:dyDescent="0.35">
      <c r="A36" s="140">
        <f t="shared" si="3"/>
        <v>45200</v>
      </c>
      <c r="B36" s="123">
        <v>22</v>
      </c>
      <c r="C36" s="112">
        <f t="shared" si="4"/>
        <v>9007.7843201008218</v>
      </c>
      <c r="D36" s="141">
        <f t="shared" si="0"/>
        <v>20.27</v>
      </c>
      <c r="E36" s="141">
        <f t="shared" si="1"/>
        <v>221.24283472885313</v>
      </c>
      <c r="F36" s="141">
        <f t="shared" si="5"/>
        <v>241.51</v>
      </c>
      <c r="G36" s="141">
        <f t="shared" si="2"/>
        <v>8786.5414853719685</v>
      </c>
    </row>
    <row r="37" spans="1:7" x14ac:dyDescent="0.35">
      <c r="A37" s="140">
        <f t="shared" si="3"/>
        <v>45231</v>
      </c>
      <c r="B37" s="123">
        <v>23</v>
      </c>
      <c r="C37" s="112">
        <f t="shared" si="4"/>
        <v>8786.5414853719685</v>
      </c>
      <c r="D37" s="141">
        <f t="shared" si="0"/>
        <v>19.77</v>
      </c>
      <c r="E37" s="141">
        <f t="shared" si="1"/>
        <v>221.74063110699308</v>
      </c>
      <c r="F37" s="141">
        <f t="shared" si="5"/>
        <v>241.51</v>
      </c>
      <c r="G37" s="141">
        <f t="shared" si="2"/>
        <v>8564.800854264975</v>
      </c>
    </row>
    <row r="38" spans="1:7" x14ac:dyDescent="0.35">
      <c r="A38" s="140">
        <f t="shared" si="3"/>
        <v>45261</v>
      </c>
      <c r="B38" s="123">
        <v>24</v>
      </c>
      <c r="C38" s="112">
        <f t="shared" si="4"/>
        <v>8564.800854264975</v>
      </c>
      <c r="D38" s="141">
        <f t="shared" si="0"/>
        <v>19.27</v>
      </c>
      <c r="E38" s="141">
        <f t="shared" si="1"/>
        <v>222.23954752698381</v>
      </c>
      <c r="F38" s="141">
        <f t="shared" si="5"/>
        <v>241.51</v>
      </c>
      <c r="G38" s="141">
        <f t="shared" si="2"/>
        <v>8342.5613067379909</v>
      </c>
    </row>
    <row r="39" spans="1:7" x14ac:dyDescent="0.35">
      <c r="A39" s="140">
        <f t="shared" si="3"/>
        <v>45292</v>
      </c>
      <c r="B39" s="123">
        <v>25</v>
      </c>
      <c r="C39" s="112">
        <f t="shared" si="4"/>
        <v>8342.5613067379909</v>
      </c>
      <c r="D39" s="141">
        <f t="shared" si="0"/>
        <v>18.77</v>
      </c>
      <c r="E39" s="141">
        <f t="shared" si="1"/>
        <v>222.73958650891953</v>
      </c>
      <c r="F39" s="141">
        <f t="shared" si="5"/>
        <v>241.51</v>
      </c>
      <c r="G39" s="141">
        <f t="shared" si="2"/>
        <v>8119.8217202290716</v>
      </c>
    </row>
    <row r="40" spans="1:7" x14ac:dyDescent="0.35">
      <c r="A40" s="140">
        <f t="shared" si="3"/>
        <v>45323</v>
      </c>
      <c r="B40" s="123">
        <v>26</v>
      </c>
      <c r="C40" s="112">
        <f t="shared" si="4"/>
        <v>8119.8217202290716</v>
      </c>
      <c r="D40" s="141">
        <f t="shared" si="0"/>
        <v>18.27</v>
      </c>
      <c r="E40" s="141">
        <f t="shared" si="1"/>
        <v>223.24075057856462</v>
      </c>
      <c r="F40" s="141">
        <f t="shared" si="5"/>
        <v>241.51</v>
      </c>
      <c r="G40" s="141">
        <f t="shared" si="2"/>
        <v>7896.5809696505066</v>
      </c>
    </row>
    <row r="41" spans="1:7" x14ac:dyDescent="0.35">
      <c r="A41" s="140">
        <f t="shared" si="3"/>
        <v>45352</v>
      </c>
      <c r="B41" s="123">
        <v>27</v>
      </c>
      <c r="C41" s="112">
        <f t="shared" si="4"/>
        <v>7896.5809696505066</v>
      </c>
      <c r="D41" s="141">
        <f t="shared" si="0"/>
        <v>17.77</v>
      </c>
      <c r="E41" s="141">
        <f t="shared" si="1"/>
        <v>223.74304226736635</v>
      </c>
      <c r="F41" s="141">
        <f t="shared" si="5"/>
        <v>241.51</v>
      </c>
      <c r="G41" s="141">
        <f t="shared" si="2"/>
        <v>7672.8379273831406</v>
      </c>
    </row>
    <row r="42" spans="1:7" x14ac:dyDescent="0.35">
      <c r="A42" s="140">
        <f t="shared" si="3"/>
        <v>45383</v>
      </c>
      <c r="B42" s="123">
        <v>28</v>
      </c>
      <c r="C42" s="112">
        <f t="shared" si="4"/>
        <v>7672.8379273831406</v>
      </c>
      <c r="D42" s="141">
        <f t="shared" si="0"/>
        <v>17.260000000000002</v>
      </c>
      <c r="E42" s="141">
        <f t="shared" si="1"/>
        <v>224.24646411246792</v>
      </c>
      <c r="F42" s="141">
        <f t="shared" si="5"/>
        <v>241.51</v>
      </c>
      <c r="G42" s="141">
        <f t="shared" si="2"/>
        <v>7448.5914632706726</v>
      </c>
    </row>
    <row r="43" spans="1:7" x14ac:dyDescent="0.35">
      <c r="A43" s="140">
        <f t="shared" si="3"/>
        <v>45413</v>
      </c>
      <c r="B43" s="123">
        <v>29</v>
      </c>
      <c r="C43" s="112">
        <f t="shared" si="4"/>
        <v>7448.5914632706726</v>
      </c>
      <c r="D43" s="141">
        <f t="shared" si="0"/>
        <v>16.760000000000002</v>
      </c>
      <c r="E43" s="141">
        <f t="shared" si="1"/>
        <v>224.75101865672099</v>
      </c>
      <c r="F43" s="141">
        <f t="shared" si="5"/>
        <v>241.51</v>
      </c>
      <c r="G43" s="141">
        <f t="shared" si="2"/>
        <v>7223.8404446139521</v>
      </c>
    </row>
    <row r="44" spans="1:7" x14ac:dyDescent="0.35">
      <c r="A44" s="140">
        <f t="shared" si="3"/>
        <v>45444</v>
      </c>
      <c r="B44" s="123">
        <v>30</v>
      </c>
      <c r="C44" s="112">
        <f t="shared" si="4"/>
        <v>7223.8404446139521</v>
      </c>
      <c r="D44" s="141">
        <f t="shared" si="0"/>
        <v>16.25</v>
      </c>
      <c r="E44" s="141">
        <f t="shared" si="1"/>
        <v>225.25670844869862</v>
      </c>
      <c r="F44" s="141">
        <f t="shared" si="5"/>
        <v>241.51</v>
      </c>
      <c r="G44" s="141">
        <f t="shared" si="2"/>
        <v>6998.5837361652539</v>
      </c>
    </row>
    <row r="45" spans="1:7" x14ac:dyDescent="0.35">
      <c r="A45" s="140">
        <f t="shared" si="3"/>
        <v>45474</v>
      </c>
      <c r="B45" s="123">
        <v>31</v>
      </c>
      <c r="C45" s="112">
        <f t="shared" si="4"/>
        <v>6998.5837361652539</v>
      </c>
      <c r="D45" s="141">
        <f t="shared" si="0"/>
        <v>15.75</v>
      </c>
      <c r="E45" s="141">
        <f t="shared" si="1"/>
        <v>225.76353604270821</v>
      </c>
      <c r="F45" s="141">
        <f t="shared" si="5"/>
        <v>241.51</v>
      </c>
      <c r="G45" s="141">
        <f t="shared" si="2"/>
        <v>6772.8202001225454</v>
      </c>
    </row>
    <row r="46" spans="1:7" x14ac:dyDescent="0.35">
      <c r="A46" s="140">
        <f t="shared" si="3"/>
        <v>45505</v>
      </c>
      <c r="B46" s="123">
        <v>32</v>
      </c>
      <c r="C46" s="112">
        <f t="shared" si="4"/>
        <v>6772.8202001225454</v>
      </c>
      <c r="D46" s="141">
        <f t="shared" si="0"/>
        <v>15.24</v>
      </c>
      <c r="E46" s="141">
        <f t="shared" si="1"/>
        <v>226.27150399880429</v>
      </c>
      <c r="F46" s="141">
        <f t="shared" si="5"/>
        <v>241.51</v>
      </c>
      <c r="G46" s="141">
        <f t="shared" si="2"/>
        <v>6546.5486961237411</v>
      </c>
    </row>
    <row r="47" spans="1:7" x14ac:dyDescent="0.35">
      <c r="A47" s="140">
        <f t="shared" si="3"/>
        <v>45536</v>
      </c>
      <c r="B47" s="123">
        <v>33</v>
      </c>
      <c r="C47" s="112">
        <f t="shared" si="4"/>
        <v>6546.5486961237411</v>
      </c>
      <c r="D47" s="141">
        <f t="shared" ref="D47:D74" si="6">ROUND(C47*$E$11/12,2)</f>
        <v>14.73</v>
      </c>
      <c r="E47" s="141">
        <f t="shared" ref="E47:E74" si="7">PPMT($E$11/12,B47,$E$7,-$E$8,$E$9,0)</f>
        <v>226.78061488280159</v>
      </c>
      <c r="F47" s="141">
        <f t="shared" si="5"/>
        <v>241.51</v>
      </c>
      <c r="G47" s="141">
        <f t="shared" ref="G47:G74" si="8">C47-E47</f>
        <v>6319.7680812409399</v>
      </c>
    </row>
    <row r="48" spans="1:7" x14ac:dyDescent="0.35">
      <c r="A48" s="140">
        <f t="shared" ref="A48:A74" si="9">EDATE(A47,1)</f>
        <v>45566</v>
      </c>
      <c r="B48" s="123">
        <v>34</v>
      </c>
      <c r="C48" s="112">
        <f t="shared" ref="C48:C74" si="10">G47</f>
        <v>6319.7680812409399</v>
      </c>
      <c r="D48" s="141">
        <f t="shared" si="6"/>
        <v>14.22</v>
      </c>
      <c r="E48" s="141">
        <f t="shared" si="7"/>
        <v>227.29087126628789</v>
      </c>
      <c r="F48" s="141">
        <f t="shared" ref="F48:F74" si="11">F47</f>
        <v>241.51</v>
      </c>
      <c r="G48" s="141">
        <f t="shared" si="8"/>
        <v>6092.4772099746524</v>
      </c>
    </row>
    <row r="49" spans="1:7" x14ac:dyDescent="0.35">
      <c r="A49" s="140">
        <f t="shared" si="9"/>
        <v>45597</v>
      </c>
      <c r="B49" s="123">
        <v>35</v>
      </c>
      <c r="C49" s="112">
        <f t="shared" si="10"/>
        <v>6092.4772099746524</v>
      </c>
      <c r="D49" s="141">
        <f t="shared" si="6"/>
        <v>13.71</v>
      </c>
      <c r="E49" s="141">
        <f t="shared" si="7"/>
        <v>227.80227572663705</v>
      </c>
      <c r="F49" s="141">
        <f t="shared" si="11"/>
        <v>241.51</v>
      </c>
      <c r="G49" s="141">
        <f t="shared" si="8"/>
        <v>5864.6749342480152</v>
      </c>
    </row>
    <row r="50" spans="1:7" x14ac:dyDescent="0.35">
      <c r="A50" s="140">
        <f t="shared" si="9"/>
        <v>45627</v>
      </c>
      <c r="B50" s="123">
        <v>36</v>
      </c>
      <c r="C50" s="112">
        <f t="shared" si="10"/>
        <v>5864.6749342480152</v>
      </c>
      <c r="D50" s="141">
        <f t="shared" si="6"/>
        <v>13.2</v>
      </c>
      <c r="E50" s="141">
        <f t="shared" si="7"/>
        <v>228.31483084702197</v>
      </c>
      <c r="F50" s="141">
        <f t="shared" si="11"/>
        <v>241.51</v>
      </c>
      <c r="G50" s="141">
        <f t="shared" si="8"/>
        <v>5636.3601034009935</v>
      </c>
    </row>
    <row r="51" spans="1:7" x14ac:dyDescent="0.35">
      <c r="A51" s="140">
        <f t="shared" si="9"/>
        <v>45658</v>
      </c>
      <c r="B51" s="123">
        <v>37</v>
      </c>
      <c r="C51" s="112">
        <f t="shared" si="10"/>
        <v>5636.3601034009935</v>
      </c>
      <c r="D51" s="141">
        <f t="shared" si="6"/>
        <v>12.68</v>
      </c>
      <c r="E51" s="141">
        <f t="shared" si="7"/>
        <v>228.82853921642774</v>
      </c>
      <c r="F51" s="141">
        <f t="shared" si="11"/>
        <v>241.51</v>
      </c>
      <c r="G51" s="141">
        <f t="shared" si="8"/>
        <v>5407.5315641845655</v>
      </c>
    </row>
    <row r="52" spans="1:7" x14ac:dyDescent="0.35">
      <c r="A52" s="140">
        <f t="shared" si="9"/>
        <v>45689</v>
      </c>
      <c r="B52" s="123">
        <v>38</v>
      </c>
      <c r="C52" s="112">
        <f t="shared" si="10"/>
        <v>5407.5315641845655</v>
      </c>
      <c r="D52" s="141">
        <f t="shared" si="6"/>
        <v>12.17</v>
      </c>
      <c r="E52" s="141">
        <f t="shared" si="7"/>
        <v>229.34340342966473</v>
      </c>
      <c r="F52" s="141">
        <f t="shared" si="11"/>
        <v>241.51</v>
      </c>
      <c r="G52" s="141">
        <f t="shared" si="8"/>
        <v>5178.1881607549003</v>
      </c>
    </row>
    <row r="53" spans="1:7" x14ac:dyDescent="0.35">
      <c r="A53" s="140">
        <f t="shared" si="9"/>
        <v>45717</v>
      </c>
      <c r="B53" s="123">
        <v>39</v>
      </c>
      <c r="C53" s="112">
        <f t="shared" si="10"/>
        <v>5178.1881607549003</v>
      </c>
      <c r="D53" s="141">
        <f t="shared" si="6"/>
        <v>11.65</v>
      </c>
      <c r="E53" s="141">
        <f t="shared" si="7"/>
        <v>229.85942608738148</v>
      </c>
      <c r="F53" s="141">
        <f t="shared" si="11"/>
        <v>241.51</v>
      </c>
      <c r="G53" s="141">
        <f t="shared" si="8"/>
        <v>4948.3287346675188</v>
      </c>
    </row>
    <row r="54" spans="1:7" x14ac:dyDescent="0.35">
      <c r="A54" s="140">
        <f t="shared" si="9"/>
        <v>45748</v>
      </c>
      <c r="B54" s="123">
        <v>40</v>
      </c>
      <c r="C54" s="112">
        <f t="shared" si="10"/>
        <v>4948.3287346675188</v>
      </c>
      <c r="D54" s="141">
        <f t="shared" si="6"/>
        <v>11.13</v>
      </c>
      <c r="E54" s="141">
        <f t="shared" si="7"/>
        <v>230.3766097960781</v>
      </c>
      <c r="F54" s="141">
        <f t="shared" si="11"/>
        <v>241.51</v>
      </c>
      <c r="G54" s="141">
        <f t="shared" si="8"/>
        <v>4717.9521248714409</v>
      </c>
    </row>
    <row r="55" spans="1:7" x14ac:dyDescent="0.35">
      <c r="A55" s="140">
        <f t="shared" si="9"/>
        <v>45778</v>
      </c>
      <c r="B55" s="123">
        <v>41</v>
      </c>
      <c r="C55" s="112">
        <f t="shared" si="10"/>
        <v>4717.9521248714409</v>
      </c>
      <c r="D55" s="141">
        <f t="shared" si="6"/>
        <v>10.62</v>
      </c>
      <c r="E55" s="141">
        <f t="shared" si="7"/>
        <v>230.89495716811928</v>
      </c>
      <c r="F55" s="141">
        <f t="shared" si="11"/>
        <v>241.51</v>
      </c>
      <c r="G55" s="141">
        <f t="shared" si="8"/>
        <v>4487.0571677033213</v>
      </c>
    </row>
    <row r="56" spans="1:7" x14ac:dyDescent="0.35">
      <c r="A56" s="140">
        <f t="shared" si="9"/>
        <v>45809</v>
      </c>
      <c r="B56" s="123">
        <v>42</v>
      </c>
      <c r="C56" s="112">
        <f t="shared" si="10"/>
        <v>4487.0571677033213</v>
      </c>
      <c r="D56" s="141">
        <f t="shared" si="6"/>
        <v>10.1</v>
      </c>
      <c r="E56" s="141">
        <f t="shared" si="7"/>
        <v>231.41447082174753</v>
      </c>
      <c r="F56" s="141">
        <f t="shared" si="11"/>
        <v>241.51</v>
      </c>
      <c r="G56" s="141">
        <f t="shared" si="8"/>
        <v>4255.642696881574</v>
      </c>
    </row>
    <row r="57" spans="1:7" x14ac:dyDescent="0.35">
      <c r="A57" s="140">
        <f t="shared" si="9"/>
        <v>45839</v>
      </c>
      <c r="B57" s="123">
        <v>43</v>
      </c>
      <c r="C57" s="112">
        <f t="shared" si="10"/>
        <v>4255.642696881574</v>
      </c>
      <c r="D57" s="141">
        <f t="shared" si="6"/>
        <v>9.58</v>
      </c>
      <c r="E57" s="141">
        <f t="shared" si="7"/>
        <v>231.93515338109646</v>
      </c>
      <c r="F57" s="141">
        <f t="shared" si="11"/>
        <v>241.51</v>
      </c>
      <c r="G57" s="141">
        <f t="shared" si="8"/>
        <v>4023.7075435004776</v>
      </c>
    </row>
    <row r="58" spans="1:7" x14ac:dyDescent="0.35">
      <c r="A58" s="140">
        <f t="shared" si="9"/>
        <v>45870</v>
      </c>
      <c r="B58" s="123">
        <v>44</v>
      </c>
      <c r="C58" s="112">
        <f t="shared" si="10"/>
        <v>4023.7075435004776</v>
      </c>
      <c r="D58" s="141">
        <f t="shared" si="6"/>
        <v>9.0500000000000007</v>
      </c>
      <c r="E58" s="141">
        <f t="shared" si="7"/>
        <v>232.45700747620393</v>
      </c>
      <c r="F58" s="141">
        <f t="shared" si="11"/>
        <v>241.51</v>
      </c>
      <c r="G58" s="141">
        <f t="shared" si="8"/>
        <v>3791.2505360242735</v>
      </c>
    </row>
    <row r="59" spans="1:7" x14ac:dyDescent="0.35">
      <c r="A59" s="140">
        <f t="shared" si="9"/>
        <v>45901</v>
      </c>
      <c r="B59" s="123">
        <v>45</v>
      </c>
      <c r="C59" s="112">
        <f t="shared" si="10"/>
        <v>3791.2505360242735</v>
      </c>
      <c r="D59" s="141">
        <f t="shared" si="6"/>
        <v>8.5299999999999994</v>
      </c>
      <c r="E59" s="141">
        <f t="shared" si="7"/>
        <v>232.98003574302538</v>
      </c>
      <c r="F59" s="141">
        <f t="shared" si="11"/>
        <v>241.51</v>
      </c>
      <c r="G59" s="141">
        <f t="shared" si="8"/>
        <v>3558.2705002812481</v>
      </c>
    </row>
    <row r="60" spans="1:7" x14ac:dyDescent="0.35">
      <c r="A60" s="140">
        <f t="shared" si="9"/>
        <v>45931</v>
      </c>
      <c r="B60" s="123">
        <v>46</v>
      </c>
      <c r="C60" s="112">
        <f t="shared" si="10"/>
        <v>3558.2705002812481</v>
      </c>
      <c r="D60" s="141">
        <f t="shared" si="6"/>
        <v>8.01</v>
      </c>
      <c r="E60" s="141">
        <f t="shared" si="7"/>
        <v>233.50424082344719</v>
      </c>
      <c r="F60" s="141">
        <f t="shared" si="11"/>
        <v>241.51</v>
      </c>
      <c r="G60" s="141">
        <f t="shared" si="8"/>
        <v>3324.766259457801</v>
      </c>
    </row>
    <row r="61" spans="1:7" x14ac:dyDescent="0.35">
      <c r="A61" s="140">
        <f t="shared" si="9"/>
        <v>45962</v>
      </c>
      <c r="B61" s="123">
        <v>47</v>
      </c>
      <c r="C61" s="112">
        <f t="shared" si="10"/>
        <v>3324.766259457801</v>
      </c>
      <c r="D61" s="141">
        <f t="shared" si="6"/>
        <v>7.48</v>
      </c>
      <c r="E61" s="141">
        <f t="shared" si="7"/>
        <v>234.02962536529998</v>
      </c>
      <c r="F61" s="141">
        <f t="shared" si="11"/>
        <v>241.51</v>
      </c>
      <c r="G61" s="141">
        <f t="shared" si="8"/>
        <v>3090.7366340925009</v>
      </c>
    </row>
    <row r="62" spans="1:7" x14ac:dyDescent="0.35">
      <c r="A62" s="140">
        <f t="shared" si="9"/>
        <v>45992</v>
      </c>
      <c r="B62" s="123">
        <v>48</v>
      </c>
      <c r="C62" s="112">
        <f t="shared" si="10"/>
        <v>3090.7366340925009</v>
      </c>
      <c r="D62" s="141">
        <f t="shared" si="6"/>
        <v>6.95</v>
      </c>
      <c r="E62" s="141">
        <f t="shared" si="7"/>
        <v>234.55619202237187</v>
      </c>
      <c r="F62" s="141">
        <f t="shared" si="11"/>
        <v>241.51</v>
      </c>
      <c r="G62" s="141">
        <f t="shared" si="8"/>
        <v>2856.1804420701292</v>
      </c>
    </row>
    <row r="63" spans="1:7" x14ac:dyDescent="0.35">
      <c r="A63" s="140">
        <f t="shared" si="9"/>
        <v>46023</v>
      </c>
      <c r="B63" s="123">
        <v>49</v>
      </c>
      <c r="C63" s="112">
        <f t="shared" si="10"/>
        <v>2856.1804420701292</v>
      </c>
      <c r="D63" s="141">
        <f t="shared" si="6"/>
        <v>6.43</v>
      </c>
      <c r="E63" s="141">
        <f t="shared" si="7"/>
        <v>235.08394345442221</v>
      </c>
      <c r="F63" s="141">
        <f t="shared" si="11"/>
        <v>241.51</v>
      </c>
      <c r="G63" s="141">
        <f t="shared" si="8"/>
        <v>2621.0964986157069</v>
      </c>
    </row>
    <row r="64" spans="1:7" x14ac:dyDescent="0.35">
      <c r="A64" s="140">
        <f t="shared" si="9"/>
        <v>46054</v>
      </c>
      <c r="B64" s="123">
        <v>50</v>
      </c>
      <c r="C64" s="112">
        <f t="shared" si="10"/>
        <v>2621.0964986157069</v>
      </c>
      <c r="D64" s="141">
        <f t="shared" si="6"/>
        <v>5.9</v>
      </c>
      <c r="E64" s="141">
        <f t="shared" si="7"/>
        <v>235.61288232719468</v>
      </c>
      <c r="F64" s="141">
        <f t="shared" si="11"/>
        <v>241.51</v>
      </c>
      <c r="G64" s="141">
        <f t="shared" si="8"/>
        <v>2385.4836162885122</v>
      </c>
    </row>
    <row r="65" spans="1:7" x14ac:dyDescent="0.35">
      <c r="A65" s="140">
        <f t="shared" si="9"/>
        <v>46082</v>
      </c>
      <c r="B65" s="123">
        <v>51</v>
      </c>
      <c r="C65" s="112">
        <f t="shared" si="10"/>
        <v>2385.4836162885122</v>
      </c>
      <c r="D65" s="141">
        <f t="shared" si="6"/>
        <v>5.37</v>
      </c>
      <c r="E65" s="141">
        <f t="shared" si="7"/>
        <v>236.14301131243084</v>
      </c>
      <c r="F65" s="141">
        <f t="shared" si="11"/>
        <v>241.51</v>
      </c>
      <c r="G65" s="141">
        <f t="shared" si="8"/>
        <v>2149.3406049760815</v>
      </c>
    </row>
    <row r="66" spans="1:7" x14ac:dyDescent="0.35">
      <c r="A66" s="140">
        <f t="shared" si="9"/>
        <v>46113</v>
      </c>
      <c r="B66" s="123">
        <v>52</v>
      </c>
      <c r="C66" s="112">
        <f t="shared" si="10"/>
        <v>2149.3406049760815</v>
      </c>
      <c r="D66" s="141">
        <f t="shared" si="6"/>
        <v>4.84</v>
      </c>
      <c r="E66" s="141">
        <f t="shared" si="7"/>
        <v>236.67433308788384</v>
      </c>
      <c r="F66" s="141">
        <f t="shared" si="11"/>
        <v>241.51</v>
      </c>
      <c r="G66" s="141">
        <f t="shared" si="8"/>
        <v>1912.6662718881976</v>
      </c>
    </row>
    <row r="67" spans="1:7" x14ac:dyDescent="0.35">
      <c r="A67" s="140">
        <f t="shared" si="9"/>
        <v>46143</v>
      </c>
      <c r="B67" s="123">
        <v>53</v>
      </c>
      <c r="C67" s="112">
        <f t="shared" si="10"/>
        <v>1912.6662718881976</v>
      </c>
      <c r="D67" s="141">
        <f t="shared" si="6"/>
        <v>4.3</v>
      </c>
      <c r="E67" s="141">
        <f t="shared" si="7"/>
        <v>237.20685033733156</v>
      </c>
      <c r="F67" s="141">
        <f t="shared" si="11"/>
        <v>241.51</v>
      </c>
      <c r="G67" s="141">
        <f t="shared" si="8"/>
        <v>1675.459421550866</v>
      </c>
    </row>
    <row r="68" spans="1:7" x14ac:dyDescent="0.35">
      <c r="A68" s="140">
        <f t="shared" si="9"/>
        <v>46174</v>
      </c>
      <c r="B68" s="123">
        <v>54</v>
      </c>
      <c r="C68" s="112">
        <f t="shared" si="10"/>
        <v>1675.459421550866</v>
      </c>
      <c r="D68" s="141">
        <f t="shared" si="6"/>
        <v>3.77</v>
      </c>
      <c r="E68" s="141">
        <f t="shared" si="7"/>
        <v>237.74056575059055</v>
      </c>
      <c r="F68" s="141">
        <f t="shared" si="11"/>
        <v>241.51</v>
      </c>
      <c r="G68" s="141">
        <f t="shared" si="8"/>
        <v>1437.7188558002754</v>
      </c>
    </row>
    <row r="69" spans="1:7" x14ac:dyDescent="0.35">
      <c r="A69" s="140">
        <f t="shared" si="9"/>
        <v>46204</v>
      </c>
      <c r="B69" s="123">
        <v>55</v>
      </c>
      <c r="C69" s="112">
        <f t="shared" si="10"/>
        <v>1437.7188558002754</v>
      </c>
      <c r="D69" s="141">
        <f t="shared" si="6"/>
        <v>3.23</v>
      </c>
      <c r="E69" s="141">
        <f t="shared" si="7"/>
        <v>238.27548202352938</v>
      </c>
      <c r="F69" s="141">
        <f t="shared" si="11"/>
        <v>241.51</v>
      </c>
      <c r="G69" s="141">
        <f t="shared" si="8"/>
        <v>1199.4433737767461</v>
      </c>
    </row>
    <row r="70" spans="1:7" x14ac:dyDescent="0.35">
      <c r="A70" s="140">
        <f t="shared" si="9"/>
        <v>46235</v>
      </c>
      <c r="B70" s="123">
        <v>56</v>
      </c>
      <c r="C70" s="112">
        <f t="shared" si="10"/>
        <v>1199.4433737767461</v>
      </c>
      <c r="D70" s="141">
        <f t="shared" si="6"/>
        <v>2.7</v>
      </c>
      <c r="E70" s="141">
        <f t="shared" si="7"/>
        <v>238.81160185808233</v>
      </c>
      <c r="F70" s="141">
        <f t="shared" si="11"/>
        <v>241.51</v>
      </c>
      <c r="G70" s="141">
        <f t="shared" si="8"/>
        <v>960.63177191866373</v>
      </c>
    </row>
    <row r="71" spans="1:7" x14ac:dyDescent="0.35">
      <c r="A71" s="140">
        <f t="shared" si="9"/>
        <v>46266</v>
      </c>
      <c r="B71" s="123">
        <v>57</v>
      </c>
      <c r="C71" s="112">
        <f t="shared" si="10"/>
        <v>960.63177191866373</v>
      </c>
      <c r="D71" s="141">
        <f t="shared" si="6"/>
        <v>2.16</v>
      </c>
      <c r="E71" s="141">
        <f t="shared" si="7"/>
        <v>239.34892796226302</v>
      </c>
      <c r="F71" s="141">
        <f t="shared" si="11"/>
        <v>241.51</v>
      </c>
      <c r="G71" s="141">
        <f t="shared" si="8"/>
        <v>721.28284395640071</v>
      </c>
    </row>
    <row r="72" spans="1:7" x14ac:dyDescent="0.35">
      <c r="A72" s="140">
        <f t="shared" si="9"/>
        <v>46296</v>
      </c>
      <c r="B72" s="123">
        <v>58</v>
      </c>
      <c r="C72" s="112">
        <f t="shared" si="10"/>
        <v>721.28284395640071</v>
      </c>
      <c r="D72" s="141">
        <f t="shared" si="6"/>
        <v>1.62</v>
      </c>
      <c r="E72" s="141">
        <f t="shared" si="7"/>
        <v>239.8874630501781</v>
      </c>
      <c r="F72" s="141">
        <f t="shared" si="11"/>
        <v>241.51</v>
      </c>
      <c r="G72" s="141">
        <f t="shared" si="8"/>
        <v>481.39538090622261</v>
      </c>
    </row>
    <row r="73" spans="1:7" x14ac:dyDescent="0.35">
      <c r="A73" s="140">
        <f t="shared" si="9"/>
        <v>46327</v>
      </c>
      <c r="B73" s="123">
        <v>59</v>
      </c>
      <c r="C73" s="112">
        <f t="shared" si="10"/>
        <v>481.39538090622261</v>
      </c>
      <c r="D73" s="141">
        <f t="shared" si="6"/>
        <v>1.08</v>
      </c>
      <c r="E73" s="141">
        <f t="shared" si="7"/>
        <v>240.42720984204101</v>
      </c>
      <c r="F73" s="141">
        <f t="shared" si="11"/>
        <v>241.51</v>
      </c>
      <c r="G73" s="141">
        <f t="shared" si="8"/>
        <v>240.9681710641816</v>
      </c>
    </row>
    <row r="74" spans="1:7" x14ac:dyDescent="0.35">
      <c r="A74" s="140">
        <f t="shared" si="9"/>
        <v>46357</v>
      </c>
      <c r="B74" s="123">
        <v>60</v>
      </c>
      <c r="C74" s="112">
        <f t="shared" si="10"/>
        <v>240.9681710641816</v>
      </c>
      <c r="D74" s="141">
        <f t="shared" si="6"/>
        <v>0.54</v>
      </c>
      <c r="E74" s="141">
        <f t="shared" si="7"/>
        <v>240.96817106418558</v>
      </c>
      <c r="F74" s="141">
        <f t="shared" si="11"/>
        <v>241.51</v>
      </c>
      <c r="G74" s="141">
        <f t="shared" si="8"/>
        <v>-3.979039320256561E-12</v>
      </c>
    </row>
    <row r="75" spans="1:7" x14ac:dyDescent="0.35">
      <c r="A75" s="140"/>
      <c r="B75" s="123"/>
      <c r="C75" s="112"/>
      <c r="D75" s="141"/>
      <c r="E75" s="141"/>
      <c r="F75" s="141"/>
      <c r="G75" s="141"/>
    </row>
    <row r="76" spans="1:7" x14ac:dyDescent="0.35">
      <c r="A76" s="140"/>
      <c r="B76" s="123"/>
      <c r="C76" s="112"/>
      <c r="D76" s="141"/>
      <c r="E76" s="141"/>
      <c r="F76" s="141"/>
      <c r="G76" s="141"/>
    </row>
    <row r="77" spans="1:7" x14ac:dyDescent="0.35">
      <c r="A77" s="140"/>
      <c r="B77" s="123"/>
      <c r="C77" s="112"/>
      <c r="D77" s="141"/>
      <c r="E77" s="141"/>
      <c r="F77" s="141"/>
      <c r="G77" s="141"/>
    </row>
    <row r="78" spans="1:7" x14ac:dyDescent="0.35">
      <c r="A78" s="140"/>
      <c r="B78" s="123"/>
      <c r="C78" s="112"/>
      <c r="D78" s="141"/>
      <c r="E78" s="141"/>
      <c r="F78" s="141"/>
      <c r="G78" s="141"/>
    </row>
    <row r="79" spans="1:7" x14ac:dyDescent="0.35">
      <c r="A79" s="140"/>
      <c r="B79" s="123"/>
      <c r="C79" s="112"/>
      <c r="D79" s="141"/>
      <c r="E79" s="141"/>
      <c r="F79" s="141"/>
      <c r="G79" s="141"/>
    </row>
    <row r="80" spans="1:7" x14ac:dyDescent="0.35">
      <c r="A80" s="140"/>
      <c r="B80" s="123"/>
      <c r="C80" s="112"/>
      <c r="D80" s="141"/>
      <c r="E80" s="141"/>
      <c r="F80" s="141"/>
      <c r="G80" s="141"/>
    </row>
    <row r="81" spans="1:7" x14ac:dyDescent="0.35">
      <c r="A81" s="140"/>
      <c r="B81" s="123"/>
      <c r="C81" s="112"/>
      <c r="D81" s="141"/>
      <c r="E81" s="141"/>
      <c r="F81" s="141"/>
      <c r="G81" s="141"/>
    </row>
    <row r="82" spans="1:7" x14ac:dyDescent="0.35">
      <c r="A82" s="140"/>
      <c r="B82" s="123"/>
      <c r="C82" s="112"/>
      <c r="D82" s="141"/>
      <c r="E82" s="141"/>
      <c r="F82" s="141"/>
      <c r="G82" s="141"/>
    </row>
    <row r="83" spans="1:7" x14ac:dyDescent="0.35">
      <c r="A83" s="140"/>
      <c r="B83" s="123"/>
      <c r="C83" s="112"/>
      <c r="D83" s="141"/>
      <c r="E83" s="141"/>
      <c r="F83" s="141"/>
      <c r="G83" s="141"/>
    </row>
    <row r="84" spans="1:7" x14ac:dyDescent="0.35">
      <c r="A84" s="140"/>
      <c r="B84" s="123"/>
      <c r="C84" s="112"/>
      <c r="D84" s="141"/>
      <c r="E84" s="141"/>
      <c r="F84" s="141"/>
      <c r="G84" s="141"/>
    </row>
    <row r="85" spans="1:7" x14ac:dyDescent="0.35">
      <c r="A85" s="140"/>
      <c r="B85" s="123"/>
      <c r="C85" s="112"/>
      <c r="D85" s="141"/>
      <c r="E85" s="141"/>
      <c r="F85" s="141"/>
      <c r="G85" s="141"/>
    </row>
    <row r="86" spans="1:7" x14ac:dyDescent="0.35">
      <c r="A86" s="140"/>
      <c r="B86" s="123"/>
      <c r="C86" s="112"/>
      <c r="D86" s="141"/>
      <c r="E86" s="141"/>
      <c r="F86" s="141"/>
      <c r="G86" s="141"/>
    </row>
    <row r="87" spans="1:7" x14ac:dyDescent="0.35">
      <c r="A87" s="140"/>
      <c r="B87" s="123"/>
      <c r="C87" s="112"/>
      <c r="D87" s="141"/>
      <c r="E87" s="141"/>
      <c r="F87" s="141"/>
      <c r="G87" s="141"/>
    </row>
    <row r="88" spans="1:7" x14ac:dyDescent="0.35">
      <c r="A88" s="140"/>
      <c r="B88" s="123"/>
      <c r="C88" s="112"/>
      <c r="D88" s="141"/>
      <c r="E88" s="141"/>
      <c r="F88" s="141"/>
      <c r="G88" s="141"/>
    </row>
    <row r="89" spans="1:7" x14ac:dyDescent="0.35">
      <c r="A89" s="140"/>
      <c r="B89" s="123"/>
      <c r="C89" s="112"/>
      <c r="D89" s="141"/>
      <c r="E89" s="141"/>
      <c r="F89" s="141"/>
      <c r="G89" s="141"/>
    </row>
    <row r="90" spans="1:7" x14ac:dyDescent="0.35">
      <c r="A90" s="140"/>
      <c r="B90" s="123"/>
      <c r="C90" s="112"/>
      <c r="D90" s="141"/>
      <c r="E90" s="141"/>
      <c r="F90" s="141"/>
      <c r="G90" s="141"/>
    </row>
    <row r="91" spans="1:7" x14ac:dyDescent="0.35">
      <c r="A91" s="140"/>
      <c r="B91" s="123"/>
      <c r="C91" s="112"/>
      <c r="D91" s="141"/>
      <c r="E91" s="141"/>
      <c r="F91" s="141"/>
      <c r="G91" s="141"/>
    </row>
    <row r="92" spans="1:7" x14ac:dyDescent="0.35">
      <c r="A92" s="140"/>
      <c r="B92" s="123"/>
      <c r="C92" s="112"/>
      <c r="D92" s="141"/>
      <c r="E92" s="141"/>
      <c r="F92" s="141"/>
      <c r="G92" s="141"/>
    </row>
    <row r="93" spans="1:7" x14ac:dyDescent="0.35">
      <c r="A93" s="140"/>
      <c r="B93" s="123"/>
      <c r="C93" s="112"/>
      <c r="D93" s="141"/>
      <c r="E93" s="141"/>
      <c r="F93" s="141"/>
      <c r="G93" s="141"/>
    </row>
    <row r="94" spans="1:7" x14ac:dyDescent="0.35">
      <c r="A94" s="140"/>
      <c r="B94" s="123"/>
      <c r="C94" s="112"/>
      <c r="D94" s="141"/>
      <c r="E94" s="141"/>
      <c r="F94" s="141"/>
      <c r="G94" s="141"/>
    </row>
    <row r="95" spans="1:7" x14ac:dyDescent="0.35">
      <c r="A95" s="140"/>
      <c r="B95" s="123"/>
      <c r="C95" s="112"/>
      <c r="D95" s="141"/>
      <c r="E95" s="141"/>
      <c r="F95" s="141"/>
      <c r="G95" s="141"/>
    </row>
    <row r="96" spans="1:7" x14ac:dyDescent="0.35">
      <c r="A96" s="140"/>
      <c r="B96" s="123"/>
      <c r="C96" s="112"/>
      <c r="D96" s="141"/>
      <c r="E96" s="141"/>
      <c r="F96" s="141"/>
      <c r="G96" s="141"/>
    </row>
    <row r="97" spans="1:7" x14ac:dyDescent="0.35">
      <c r="A97" s="140"/>
      <c r="B97" s="123"/>
      <c r="C97" s="112"/>
      <c r="D97" s="141"/>
      <c r="E97" s="141"/>
      <c r="F97" s="141"/>
      <c r="G97" s="141"/>
    </row>
    <row r="98" spans="1:7" x14ac:dyDescent="0.35">
      <c r="A98" s="140"/>
      <c r="B98" s="123"/>
      <c r="C98" s="112"/>
      <c r="D98" s="141"/>
      <c r="E98" s="141"/>
      <c r="F98" s="141"/>
      <c r="G98" s="141"/>
    </row>
    <row r="99" spans="1:7" x14ac:dyDescent="0.35">
      <c r="A99" s="140"/>
      <c r="B99" s="123"/>
      <c r="C99" s="112"/>
      <c r="D99" s="141"/>
      <c r="E99" s="141"/>
      <c r="F99" s="141"/>
      <c r="G99" s="141"/>
    </row>
    <row r="100" spans="1:7" x14ac:dyDescent="0.35">
      <c r="A100" s="140"/>
      <c r="B100" s="123"/>
      <c r="C100" s="112"/>
      <c r="D100" s="141"/>
      <c r="E100" s="141"/>
      <c r="F100" s="141"/>
      <c r="G100" s="141"/>
    </row>
    <row r="101" spans="1:7" x14ac:dyDescent="0.35">
      <c r="A101" s="140"/>
      <c r="B101" s="123"/>
      <c r="C101" s="112"/>
      <c r="D101" s="141"/>
      <c r="E101" s="141"/>
      <c r="F101" s="141"/>
      <c r="G101" s="141"/>
    </row>
    <row r="102" spans="1:7" x14ac:dyDescent="0.35">
      <c r="A102" s="140"/>
      <c r="B102" s="123"/>
      <c r="C102" s="112"/>
      <c r="D102" s="141"/>
      <c r="E102" s="141"/>
      <c r="F102" s="141"/>
      <c r="G102" s="141"/>
    </row>
    <row r="103" spans="1:7" x14ac:dyDescent="0.35">
      <c r="A103" s="140"/>
      <c r="B103" s="123"/>
      <c r="C103" s="112"/>
      <c r="D103" s="141"/>
      <c r="E103" s="141"/>
      <c r="F103" s="141"/>
      <c r="G103" s="141"/>
    </row>
    <row r="104" spans="1:7" x14ac:dyDescent="0.35">
      <c r="A104" s="140"/>
      <c r="B104" s="123"/>
      <c r="C104" s="112"/>
      <c r="D104" s="141"/>
      <c r="E104" s="141"/>
      <c r="F104" s="141"/>
      <c r="G104" s="141"/>
    </row>
    <row r="105" spans="1:7" x14ac:dyDescent="0.35">
      <c r="A105" s="140"/>
      <c r="B105" s="123"/>
      <c r="C105" s="112"/>
      <c r="D105" s="141"/>
      <c r="E105" s="141"/>
      <c r="F105" s="141"/>
      <c r="G105" s="141"/>
    </row>
    <row r="106" spans="1:7" x14ac:dyDescent="0.35">
      <c r="A106" s="140"/>
      <c r="B106" s="123"/>
      <c r="C106" s="112"/>
      <c r="D106" s="141"/>
      <c r="E106" s="141"/>
      <c r="F106" s="141"/>
      <c r="G106" s="141"/>
    </row>
    <row r="107" spans="1:7" x14ac:dyDescent="0.35">
      <c r="A107" s="140"/>
      <c r="B107" s="123"/>
      <c r="C107" s="112"/>
      <c r="D107" s="141"/>
      <c r="E107" s="141"/>
      <c r="F107" s="141"/>
      <c r="G107" s="141"/>
    </row>
    <row r="108" spans="1:7" x14ac:dyDescent="0.35">
      <c r="A108" s="140"/>
      <c r="B108" s="123"/>
      <c r="C108" s="112"/>
      <c r="D108" s="141"/>
      <c r="E108" s="141"/>
      <c r="F108" s="141"/>
      <c r="G108" s="141"/>
    </row>
    <row r="109" spans="1:7" x14ac:dyDescent="0.35">
      <c r="A109" s="140"/>
      <c r="B109" s="123"/>
      <c r="C109" s="112"/>
      <c r="D109" s="141"/>
      <c r="E109" s="141"/>
      <c r="F109" s="141"/>
      <c r="G109" s="141"/>
    </row>
    <row r="110" spans="1:7" x14ac:dyDescent="0.35">
      <c r="A110" s="140"/>
      <c r="B110" s="123"/>
      <c r="C110" s="112"/>
      <c r="D110" s="141"/>
      <c r="E110" s="141"/>
      <c r="F110" s="141"/>
      <c r="G110" s="141"/>
    </row>
    <row r="111" spans="1:7" x14ac:dyDescent="0.35">
      <c r="A111" s="140"/>
      <c r="B111" s="123"/>
      <c r="C111" s="112"/>
      <c r="D111" s="141"/>
      <c r="E111" s="141"/>
      <c r="F111" s="141"/>
      <c r="G111" s="141"/>
    </row>
    <row r="112" spans="1:7" x14ac:dyDescent="0.35">
      <c r="A112" s="140"/>
      <c r="B112" s="123"/>
      <c r="C112" s="112"/>
      <c r="D112" s="141"/>
      <c r="E112" s="141"/>
      <c r="F112" s="141"/>
      <c r="G112" s="141"/>
    </row>
    <row r="113" spans="1:7" x14ac:dyDescent="0.35">
      <c r="A113" s="140"/>
      <c r="B113" s="123"/>
      <c r="C113" s="112"/>
      <c r="D113" s="141"/>
      <c r="E113" s="141"/>
      <c r="F113" s="141"/>
      <c r="G113" s="141"/>
    </row>
    <row r="114" spans="1:7" x14ac:dyDescent="0.35">
      <c r="A114" s="140"/>
      <c r="B114" s="123"/>
      <c r="C114" s="112"/>
      <c r="D114" s="141"/>
      <c r="E114" s="141"/>
      <c r="F114" s="141"/>
      <c r="G114" s="141"/>
    </row>
    <row r="115" spans="1:7" x14ac:dyDescent="0.35">
      <c r="A115" s="140"/>
      <c r="B115" s="123"/>
      <c r="C115" s="112"/>
      <c r="D115" s="141"/>
      <c r="E115" s="141"/>
      <c r="F115" s="141"/>
      <c r="G115" s="141"/>
    </row>
    <row r="116" spans="1:7" x14ac:dyDescent="0.35">
      <c r="A116" s="140"/>
      <c r="B116" s="123"/>
      <c r="C116" s="112"/>
      <c r="D116" s="141"/>
      <c r="E116" s="141"/>
      <c r="F116" s="141"/>
      <c r="G116" s="141"/>
    </row>
    <row r="117" spans="1:7" x14ac:dyDescent="0.35">
      <c r="A117" s="140"/>
      <c r="B117" s="123"/>
      <c r="C117" s="112"/>
      <c r="D117" s="141"/>
      <c r="E117" s="141"/>
      <c r="F117" s="141"/>
      <c r="G117" s="141"/>
    </row>
    <row r="118" spans="1:7" x14ac:dyDescent="0.35">
      <c r="A118" s="140"/>
      <c r="B118" s="123"/>
      <c r="C118" s="112"/>
      <c r="D118" s="141"/>
      <c r="E118" s="141"/>
      <c r="F118" s="141"/>
      <c r="G118" s="141"/>
    </row>
    <row r="119" spans="1:7" x14ac:dyDescent="0.35">
      <c r="A119" s="140"/>
      <c r="B119" s="123"/>
      <c r="C119" s="112"/>
      <c r="D119" s="141"/>
      <c r="E119" s="141"/>
      <c r="F119" s="141"/>
      <c r="G119" s="141"/>
    </row>
    <row r="120" spans="1:7" x14ac:dyDescent="0.35">
      <c r="A120" s="140"/>
      <c r="B120" s="123"/>
      <c r="C120" s="112"/>
      <c r="D120" s="141"/>
      <c r="E120" s="141"/>
      <c r="F120" s="141"/>
      <c r="G120" s="141"/>
    </row>
    <row r="121" spans="1:7" x14ac:dyDescent="0.35">
      <c r="A121" s="140"/>
      <c r="B121" s="123"/>
      <c r="C121" s="112"/>
      <c r="D121" s="141"/>
      <c r="E121" s="141"/>
      <c r="F121" s="141"/>
      <c r="G121" s="141"/>
    </row>
    <row r="122" spans="1:7" x14ac:dyDescent="0.35">
      <c r="A122" s="140"/>
      <c r="B122" s="123"/>
      <c r="C122" s="112"/>
      <c r="D122" s="141"/>
      <c r="E122" s="141"/>
      <c r="F122" s="141"/>
      <c r="G122" s="141"/>
    </row>
    <row r="123" spans="1:7" x14ac:dyDescent="0.35">
      <c r="A123" s="140"/>
      <c r="B123" s="123"/>
      <c r="C123" s="112"/>
      <c r="D123" s="141"/>
      <c r="E123" s="141"/>
      <c r="F123" s="141"/>
      <c r="G123" s="141"/>
    </row>
    <row r="124" spans="1:7" x14ac:dyDescent="0.35">
      <c r="A124" s="140"/>
      <c r="B124" s="123"/>
      <c r="C124" s="112"/>
      <c r="D124" s="141"/>
      <c r="E124" s="141"/>
      <c r="F124" s="141"/>
      <c r="G124" s="141"/>
    </row>
    <row r="125" spans="1:7" x14ac:dyDescent="0.35">
      <c r="A125" s="140"/>
      <c r="B125" s="123"/>
      <c r="C125" s="112"/>
      <c r="D125" s="141"/>
      <c r="E125" s="141"/>
      <c r="F125" s="141"/>
      <c r="G125" s="141"/>
    </row>
    <row r="126" spans="1:7" x14ac:dyDescent="0.35">
      <c r="A126" s="140"/>
      <c r="B126" s="123"/>
      <c r="C126" s="112"/>
      <c r="D126" s="141"/>
      <c r="E126" s="141"/>
      <c r="F126" s="141"/>
      <c r="G126" s="141"/>
    </row>
    <row r="127" spans="1:7" x14ac:dyDescent="0.35">
      <c r="A127" s="140"/>
      <c r="B127" s="123"/>
      <c r="C127" s="112"/>
      <c r="D127" s="141"/>
      <c r="E127" s="141"/>
      <c r="F127" s="141"/>
      <c r="G127" s="141"/>
    </row>
    <row r="128" spans="1:7" x14ac:dyDescent="0.35">
      <c r="A128" s="140"/>
      <c r="B128" s="123"/>
      <c r="C128" s="112"/>
      <c r="D128" s="141"/>
      <c r="E128" s="141"/>
      <c r="F128" s="141"/>
      <c r="G128" s="141"/>
    </row>
    <row r="129" spans="1:7" x14ac:dyDescent="0.35">
      <c r="A129" s="140"/>
      <c r="B129" s="123"/>
      <c r="C129" s="112"/>
      <c r="D129" s="141"/>
      <c r="E129" s="141"/>
      <c r="F129" s="141"/>
      <c r="G129" s="141"/>
    </row>
    <row r="130" spans="1:7" x14ac:dyDescent="0.35">
      <c r="A130" s="140"/>
      <c r="B130" s="123"/>
      <c r="C130" s="112"/>
      <c r="D130" s="141"/>
      <c r="E130" s="141"/>
      <c r="F130" s="141"/>
      <c r="G130" s="141"/>
    </row>
    <row r="131" spans="1:7" x14ac:dyDescent="0.35">
      <c r="A131" s="140"/>
      <c r="B131" s="123"/>
      <c r="C131" s="112"/>
      <c r="D131" s="141"/>
      <c r="E131" s="141"/>
      <c r="F131" s="141"/>
      <c r="G131" s="141"/>
    </row>
    <row r="132" spans="1:7" x14ac:dyDescent="0.35">
      <c r="A132" s="140"/>
      <c r="B132" s="123"/>
      <c r="C132" s="112"/>
      <c r="D132" s="141"/>
      <c r="E132" s="141"/>
      <c r="F132" s="141"/>
      <c r="G132" s="141"/>
    </row>
    <row r="133" spans="1:7" x14ac:dyDescent="0.35">
      <c r="A133" s="140"/>
      <c r="B133" s="123"/>
      <c r="C133" s="112"/>
      <c r="D133" s="141"/>
      <c r="E133" s="141"/>
      <c r="F133" s="141"/>
      <c r="G133" s="141"/>
    </row>
    <row r="134" spans="1:7" x14ac:dyDescent="0.35">
      <c r="A134" s="140"/>
      <c r="B134" s="123"/>
      <c r="C134" s="112"/>
      <c r="D134" s="141"/>
      <c r="E134" s="141"/>
      <c r="F134" s="141"/>
      <c r="G134" s="14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D7159-3A11-4FBD-A7FE-1ACFBF378719}">
  <dimension ref="A1:M500"/>
  <sheetViews>
    <sheetView workbookViewId="0">
      <selection activeCell="L22" sqref="L22"/>
    </sheetView>
  </sheetViews>
  <sheetFormatPr defaultColWidth="9.1796875" defaultRowHeight="14.5" x14ac:dyDescent="0.35"/>
  <cols>
    <col min="1" max="1" width="9.1796875" style="107"/>
    <col min="2" max="2" width="7.81640625" style="107" customWidth="1"/>
    <col min="3" max="3" width="14.7265625" style="107" customWidth="1"/>
    <col min="4" max="4" width="14.26953125" style="107" customWidth="1"/>
    <col min="5" max="6" width="14.7265625" style="107" customWidth="1"/>
    <col min="7" max="7" width="14.7265625" style="113" customWidth="1"/>
    <col min="8" max="16384" width="9.1796875" style="107"/>
  </cols>
  <sheetData>
    <row r="1" spans="1:13" x14ac:dyDescent="0.35">
      <c r="A1" s="105"/>
      <c r="B1" s="105"/>
      <c r="C1" s="105"/>
      <c r="D1" s="105"/>
      <c r="E1" s="105"/>
      <c r="F1" s="105"/>
      <c r="G1" s="158"/>
    </row>
    <row r="2" spans="1:13" x14ac:dyDescent="0.35">
      <c r="A2" s="105"/>
      <c r="B2" s="105"/>
      <c r="C2" s="105"/>
      <c r="D2" s="105"/>
      <c r="E2" s="105"/>
      <c r="F2" s="108"/>
      <c r="G2" s="157"/>
    </row>
    <row r="3" spans="1:13" x14ac:dyDescent="0.35">
      <c r="A3" s="105"/>
      <c r="B3" s="105"/>
      <c r="C3" s="105"/>
      <c r="D3" s="105"/>
      <c r="E3" s="105"/>
      <c r="F3" s="108"/>
      <c r="G3" s="109"/>
    </row>
    <row r="4" spans="1:13" ht="21" x14ac:dyDescent="0.5">
      <c r="A4" s="105"/>
      <c r="B4" s="168" t="s">
        <v>73</v>
      </c>
      <c r="C4" s="105"/>
      <c r="D4" s="105"/>
      <c r="E4" s="111"/>
      <c r="F4" s="169" t="s">
        <v>74</v>
      </c>
      <c r="G4" s="110"/>
      <c r="K4" s="113"/>
      <c r="L4" s="114"/>
    </row>
    <row r="5" spans="1:13" x14ac:dyDescent="0.35">
      <c r="A5" s="170"/>
      <c r="B5" s="170"/>
      <c r="C5" s="170"/>
      <c r="D5" s="170"/>
      <c r="E5" s="170"/>
      <c r="F5" s="171"/>
      <c r="G5" s="170"/>
      <c r="K5" s="115"/>
      <c r="L5" s="114"/>
    </row>
    <row r="6" spans="1:13" x14ac:dyDescent="0.35">
      <c r="A6" s="170"/>
      <c r="B6" s="172" t="s">
        <v>51</v>
      </c>
      <c r="C6" s="173"/>
      <c r="D6" s="174"/>
      <c r="E6" s="175">
        <v>44927</v>
      </c>
      <c r="F6" s="176"/>
      <c r="G6" s="170"/>
      <c r="K6" s="121"/>
      <c r="L6" s="121"/>
    </row>
    <row r="7" spans="1:13" x14ac:dyDescent="0.35">
      <c r="A7" s="170"/>
      <c r="B7" s="177" t="s">
        <v>52</v>
      </c>
      <c r="C7" s="108"/>
      <c r="D7" s="178"/>
      <c r="E7" s="179">
        <v>60</v>
      </c>
      <c r="F7" s="180" t="s">
        <v>53</v>
      </c>
      <c r="G7" s="170"/>
      <c r="K7" s="126"/>
      <c r="L7" s="126"/>
    </row>
    <row r="8" spans="1:13" x14ac:dyDescent="0.35">
      <c r="A8" s="170"/>
      <c r="B8" s="177" t="s">
        <v>58</v>
      </c>
      <c r="C8" s="108"/>
      <c r="D8" s="181">
        <f>E6-1</f>
        <v>44926</v>
      </c>
      <c r="E8" s="192">
        <v>16595.7</v>
      </c>
      <c r="F8" s="180" t="s">
        <v>55</v>
      </c>
      <c r="G8" s="170"/>
      <c r="K8" s="126"/>
      <c r="L8" s="126"/>
    </row>
    <row r="9" spans="1:13" x14ac:dyDescent="0.35">
      <c r="A9" s="170"/>
      <c r="B9" s="177" t="s">
        <v>59</v>
      </c>
      <c r="C9" s="108"/>
      <c r="D9" s="181">
        <f>EOMONTH(D8,E7)</f>
        <v>46752</v>
      </c>
      <c r="E9" s="182">
        <v>0</v>
      </c>
      <c r="F9" s="180" t="s">
        <v>55</v>
      </c>
      <c r="G9" s="183"/>
      <c r="K9" s="126"/>
      <c r="L9" s="126"/>
    </row>
    <row r="10" spans="1:13" x14ac:dyDescent="0.35">
      <c r="A10" s="170"/>
      <c r="B10" s="177" t="s">
        <v>57</v>
      </c>
      <c r="C10" s="108"/>
      <c r="D10" s="178"/>
      <c r="E10" s="184">
        <v>1</v>
      </c>
      <c r="F10" s="180"/>
      <c r="G10" s="170"/>
      <c r="K10" s="131"/>
      <c r="L10" s="131"/>
    </row>
    <row r="11" spans="1:13" x14ac:dyDescent="0.35">
      <c r="A11" s="170"/>
      <c r="B11" s="185" t="s">
        <v>75</v>
      </c>
      <c r="C11" s="186"/>
      <c r="D11" s="187"/>
      <c r="E11" s="188">
        <v>3.4000000000000002E-2</v>
      </c>
      <c r="F11" s="189"/>
      <c r="G11" s="170"/>
      <c r="K11" s="126"/>
      <c r="L11" s="126"/>
      <c r="M11" s="131"/>
    </row>
    <row r="12" spans="1:13" x14ac:dyDescent="0.35">
      <c r="A12" s="170"/>
      <c r="B12" s="179"/>
      <c r="C12" s="108"/>
      <c r="D12" s="178"/>
      <c r="E12" s="190"/>
      <c r="F12" s="179"/>
      <c r="G12" s="170"/>
      <c r="K12" s="126"/>
      <c r="L12" s="126"/>
      <c r="M12" s="131"/>
    </row>
    <row r="13" spans="1:13" x14ac:dyDescent="0.35">
      <c r="G13" s="107"/>
      <c r="K13" s="126"/>
      <c r="L13" s="126"/>
      <c r="M13" s="131"/>
    </row>
    <row r="14" spans="1:13" ht="15" thickBot="1" x14ac:dyDescent="0.4">
      <c r="A14" s="139" t="s">
        <v>61</v>
      </c>
      <c r="B14" s="139" t="s">
        <v>62</v>
      </c>
      <c r="C14" s="139" t="s">
        <v>63</v>
      </c>
      <c r="D14" s="139" t="s">
        <v>64</v>
      </c>
      <c r="E14" s="139" t="s">
        <v>65</v>
      </c>
      <c r="F14" s="139" t="s">
        <v>66</v>
      </c>
      <c r="G14" s="139" t="s">
        <v>67</v>
      </c>
      <c r="K14" s="126"/>
      <c r="L14" s="126"/>
      <c r="M14" s="131"/>
    </row>
    <row r="15" spans="1:13" x14ac:dyDescent="0.35">
      <c r="A15" s="140">
        <f>IF(B15="","",E6)</f>
        <v>44927</v>
      </c>
      <c r="B15" s="123">
        <f>IF(E7&gt;0,1,"")</f>
        <v>1</v>
      </c>
      <c r="C15" s="112">
        <f>IF(B15="","",E8)</f>
        <v>16595.7</v>
      </c>
      <c r="D15" s="141">
        <f>IF(B15="","",IPMT($E$11/12,B15,$E$7,-$E$8,$E$9,0))</f>
        <v>47.021150000000006</v>
      </c>
      <c r="E15" s="141">
        <f>IF(B15="","",PPMT($E$11/12,B15,$E$7,-$E$8,$E$9,0))</f>
        <v>254.14095491427685</v>
      </c>
      <c r="F15" s="141">
        <f>IF(B15="","",SUM(D15:E15))</f>
        <v>301.16210491427682</v>
      </c>
      <c r="G15" s="112">
        <f>IF(B15="","",SUM(C15)-SUM(E15))</f>
        <v>16341.559045085723</v>
      </c>
      <c r="K15" s="126"/>
      <c r="L15" s="126"/>
      <c r="M15" s="131"/>
    </row>
    <row r="16" spans="1:13" x14ac:dyDescent="0.35">
      <c r="A16" s="140">
        <f>IF(B16="","",EDATE(A15,1))</f>
        <v>44958</v>
      </c>
      <c r="B16" s="123">
        <f>IF(B15="","",IF(SUM(B15)+1&lt;=$E$7,SUM(B15)+1,""))</f>
        <v>2</v>
      </c>
      <c r="C16" s="112">
        <f>IF(B16="","",G15)</f>
        <v>16341.559045085723</v>
      </c>
      <c r="D16" s="141">
        <f>IF(B16="","",IPMT($E$11/12,B16,$E$7,-$E$8,$E$9,0))</f>
        <v>46.301083961076216</v>
      </c>
      <c r="E16" s="141">
        <f>IF(B16="","",PPMT($E$11/12,B16,$E$7,-$E$8,$E$9,0))</f>
        <v>254.86102095320064</v>
      </c>
      <c r="F16" s="141">
        <f t="shared" ref="F16:F79" si="0">IF(B16="","",SUM(D16:E16))</f>
        <v>301.16210491427682</v>
      </c>
      <c r="G16" s="112">
        <f t="shared" ref="G16:G79" si="1">IF(B16="","",SUM(C16)-SUM(E16))</f>
        <v>16086.698024132524</v>
      </c>
      <c r="K16" s="126"/>
      <c r="L16" s="126"/>
      <c r="M16" s="131"/>
    </row>
    <row r="17" spans="1:13" x14ac:dyDescent="0.35">
      <c r="A17" s="140">
        <f t="shared" ref="A17:A80" si="2">IF(B17="","",EDATE(A16,1))</f>
        <v>44986</v>
      </c>
      <c r="B17" s="123">
        <f t="shared" ref="B17:B80" si="3">IF(B16="","",IF(SUM(B16)+1&lt;=$E$7,SUM(B16)+1,""))</f>
        <v>3</v>
      </c>
      <c r="C17" s="112">
        <f t="shared" ref="C17:C80" si="4">IF(B17="","",G16)</f>
        <v>16086.698024132524</v>
      </c>
      <c r="D17" s="141">
        <f t="shared" ref="D17:D80" si="5">IF(B17="","",IPMT($E$11/12,B17,$E$7,-$E$8,$E$9,0))</f>
        <v>45.578977735042152</v>
      </c>
      <c r="E17" s="141">
        <f t="shared" ref="E17:E80" si="6">IF(B17="","",PPMT($E$11/12,B17,$E$7,-$E$8,$E$9,0))</f>
        <v>255.58312717923471</v>
      </c>
      <c r="F17" s="141">
        <f t="shared" si="0"/>
        <v>301.16210491427688</v>
      </c>
      <c r="G17" s="112">
        <f t="shared" si="1"/>
        <v>15831.11489695329</v>
      </c>
      <c r="K17" s="126"/>
      <c r="L17" s="126"/>
      <c r="M17" s="131"/>
    </row>
    <row r="18" spans="1:13" x14ac:dyDescent="0.35">
      <c r="A18" s="140">
        <f t="shared" si="2"/>
        <v>45017</v>
      </c>
      <c r="B18" s="123">
        <f t="shared" si="3"/>
        <v>4</v>
      </c>
      <c r="C18" s="112">
        <f t="shared" si="4"/>
        <v>15831.11489695329</v>
      </c>
      <c r="D18" s="141">
        <f t="shared" si="5"/>
        <v>44.854825541367653</v>
      </c>
      <c r="E18" s="141">
        <f t="shared" si="6"/>
        <v>256.30727937290919</v>
      </c>
      <c r="F18" s="141">
        <f t="shared" si="0"/>
        <v>301.16210491427682</v>
      </c>
      <c r="G18" s="112">
        <f t="shared" si="1"/>
        <v>15574.80761758038</v>
      </c>
      <c r="K18" s="126"/>
      <c r="L18" s="126"/>
      <c r="M18" s="131"/>
    </row>
    <row r="19" spans="1:13" x14ac:dyDescent="0.35">
      <c r="A19" s="140">
        <f t="shared" si="2"/>
        <v>45047</v>
      </c>
      <c r="B19" s="123">
        <f t="shared" si="3"/>
        <v>5</v>
      </c>
      <c r="C19" s="112">
        <f t="shared" si="4"/>
        <v>15574.80761758038</v>
      </c>
      <c r="D19" s="141">
        <f t="shared" si="5"/>
        <v>44.128621583144408</v>
      </c>
      <c r="E19" s="141">
        <f t="shared" si="6"/>
        <v>257.03348333113246</v>
      </c>
      <c r="F19" s="141">
        <f t="shared" si="0"/>
        <v>301.16210491427688</v>
      </c>
      <c r="G19" s="112">
        <f t="shared" si="1"/>
        <v>15317.774134249248</v>
      </c>
      <c r="K19" s="126"/>
      <c r="L19" s="126"/>
      <c r="M19" s="131"/>
    </row>
    <row r="20" spans="1:13" x14ac:dyDescent="0.35">
      <c r="A20" s="140">
        <f t="shared" si="2"/>
        <v>45078</v>
      </c>
      <c r="B20" s="123">
        <f t="shared" si="3"/>
        <v>6</v>
      </c>
      <c r="C20" s="112">
        <f t="shared" si="4"/>
        <v>15317.774134249248</v>
      </c>
      <c r="D20" s="141">
        <f t="shared" si="5"/>
        <v>43.400360047039541</v>
      </c>
      <c r="E20" s="141">
        <f t="shared" si="6"/>
        <v>257.76174486723733</v>
      </c>
      <c r="F20" s="141">
        <f t="shared" si="0"/>
        <v>301.16210491427688</v>
      </c>
      <c r="G20" s="112">
        <f t="shared" si="1"/>
        <v>15060.012389382011</v>
      </c>
      <c r="K20" s="126"/>
      <c r="L20" s="126"/>
      <c r="M20" s="131"/>
    </row>
    <row r="21" spans="1:13" x14ac:dyDescent="0.35">
      <c r="A21" s="140">
        <f t="shared" si="2"/>
        <v>45108</v>
      </c>
      <c r="B21" s="123">
        <f t="shared" si="3"/>
        <v>7</v>
      </c>
      <c r="C21" s="112">
        <f t="shared" si="4"/>
        <v>15060.012389382011</v>
      </c>
      <c r="D21" s="141">
        <f t="shared" si="5"/>
        <v>42.670035103249027</v>
      </c>
      <c r="E21" s="141">
        <f t="shared" si="6"/>
        <v>258.49206981102782</v>
      </c>
      <c r="F21" s="141">
        <f t="shared" si="0"/>
        <v>301.16210491427682</v>
      </c>
      <c r="G21" s="112">
        <f t="shared" si="1"/>
        <v>14801.520319570984</v>
      </c>
      <c r="K21" s="126"/>
      <c r="L21" s="126"/>
      <c r="M21" s="131"/>
    </row>
    <row r="22" spans="1:13" x14ac:dyDescent="0.35">
      <c r="A22" s="140">
        <f t="shared" si="2"/>
        <v>45139</v>
      </c>
      <c r="B22" s="123">
        <f t="shared" si="3"/>
        <v>8</v>
      </c>
      <c r="C22" s="112">
        <f t="shared" si="4"/>
        <v>14801.520319570984</v>
      </c>
      <c r="D22" s="141">
        <f t="shared" si="5"/>
        <v>41.937640905451119</v>
      </c>
      <c r="E22" s="141">
        <f t="shared" si="6"/>
        <v>259.22446400882569</v>
      </c>
      <c r="F22" s="141">
        <f t="shared" si="0"/>
        <v>301.16210491427682</v>
      </c>
      <c r="G22" s="112">
        <f t="shared" si="1"/>
        <v>14542.295855562157</v>
      </c>
      <c r="K22" s="126"/>
      <c r="L22" s="126"/>
      <c r="M22" s="131"/>
    </row>
    <row r="23" spans="1:13" x14ac:dyDescent="0.35">
      <c r="A23" s="140">
        <f t="shared" si="2"/>
        <v>45170</v>
      </c>
      <c r="B23" s="123">
        <f t="shared" si="3"/>
        <v>9</v>
      </c>
      <c r="C23" s="112">
        <f t="shared" si="4"/>
        <v>14542.295855562157</v>
      </c>
      <c r="D23" s="141">
        <f t="shared" si="5"/>
        <v>41.203171590759446</v>
      </c>
      <c r="E23" s="141">
        <f t="shared" si="6"/>
        <v>259.95893332351739</v>
      </c>
      <c r="F23" s="141">
        <f t="shared" si="0"/>
        <v>301.16210491427682</v>
      </c>
      <c r="G23" s="112">
        <f t="shared" si="1"/>
        <v>14282.336922238639</v>
      </c>
      <c r="K23" s="126"/>
      <c r="L23" s="126"/>
      <c r="M23" s="131"/>
    </row>
    <row r="24" spans="1:13" x14ac:dyDescent="0.35">
      <c r="A24" s="140">
        <f t="shared" si="2"/>
        <v>45200</v>
      </c>
      <c r="B24" s="123">
        <f t="shared" si="3"/>
        <v>10</v>
      </c>
      <c r="C24" s="112">
        <f t="shared" si="4"/>
        <v>14282.336922238639</v>
      </c>
      <c r="D24" s="141">
        <f t="shared" si="5"/>
        <v>40.466621279676147</v>
      </c>
      <c r="E24" s="141">
        <f t="shared" si="6"/>
        <v>260.69548363460069</v>
      </c>
      <c r="F24" s="141">
        <f t="shared" si="0"/>
        <v>301.16210491427682</v>
      </c>
      <c r="G24" s="112">
        <f t="shared" si="1"/>
        <v>14021.641438604038</v>
      </c>
      <c r="K24" s="126"/>
      <c r="L24" s="126"/>
      <c r="M24" s="131"/>
    </row>
    <row r="25" spans="1:13" x14ac:dyDescent="0.35">
      <c r="A25" s="140">
        <f t="shared" si="2"/>
        <v>45231</v>
      </c>
      <c r="B25" s="123">
        <f t="shared" si="3"/>
        <v>11</v>
      </c>
      <c r="C25" s="112">
        <f t="shared" si="4"/>
        <v>14021.641438604038</v>
      </c>
      <c r="D25" s="141">
        <f t="shared" si="5"/>
        <v>39.727984076044784</v>
      </c>
      <c r="E25" s="141">
        <f t="shared" si="6"/>
        <v>261.43412083823205</v>
      </c>
      <c r="F25" s="141">
        <f t="shared" si="0"/>
        <v>301.16210491427682</v>
      </c>
      <c r="G25" s="112">
        <f t="shared" si="1"/>
        <v>13760.207317765806</v>
      </c>
    </row>
    <row r="26" spans="1:13" x14ac:dyDescent="0.35">
      <c r="A26" s="140">
        <f t="shared" si="2"/>
        <v>45261</v>
      </c>
      <c r="B26" s="123">
        <f t="shared" si="3"/>
        <v>12</v>
      </c>
      <c r="C26" s="112">
        <f t="shared" si="4"/>
        <v>13760.207317765806</v>
      </c>
      <c r="D26" s="141">
        <f t="shared" si="5"/>
        <v>38.987254067003121</v>
      </c>
      <c r="E26" s="141">
        <f t="shared" si="6"/>
        <v>262.17485084727377</v>
      </c>
      <c r="F26" s="141">
        <f t="shared" si="0"/>
        <v>301.16210491427688</v>
      </c>
      <c r="G26" s="112">
        <f t="shared" si="1"/>
        <v>13498.032466918532</v>
      </c>
    </row>
    <row r="27" spans="1:13" x14ac:dyDescent="0.35">
      <c r="A27" s="140">
        <f t="shared" si="2"/>
        <v>45292</v>
      </c>
      <c r="B27" s="123">
        <f t="shared" si="3"/>
        <v>13</v>
      </c>
      <c r="C27" s="112">
        <f t="shared" si="4"/>
        <v>13498.032466918532</v>
      </c>
      <c r="D27" s="141">
        <f t="shared" si="5"/>
        <v>38.244425322935847</v>
      </c>
      <c r="E27" s="141">
        <f t="shared" si="6"/>
        <v>262.91767959134103</v>
      </c>
      <c r="F27" s="141">
        <f t="shared" si="0"/>
        <v>301.16210491427688</v>
      </c>
      <c r="G27" s="112">
        <f t="shared" si="1"/>
        <v>13235.114787327191</v>
      </c>
    </row>
    <row r="28" spans="1:13" x14ac:dyDescent="0.35">
      <c r="A28" s="140">
        <f t="shared" si="2"/>
        <v>45323</v>
      </c>
      <c r="B28" s="123">
        <f t="shared" si="3"/>
        <v>14</v>
      </c>
      <c r="C28" s="112">
        <f t="shared" si="4"/>
        <v>13235.114787327191</v>
      </c>
      <c r="D28" s="141">
        <f t="shared" si="5"/>
        <v>37.499491897427042</v>
      </c>
      <c r="E28" s="141">
        <f t="shared" si="6"/>
        <v>263.66261301684978</v>
      </c>
      <c r="F28" s="141">
        <f t="shared" si="0"/>
        <v>301.16210491427682</v>
      </c>
      <c r="G28" s="112">
        <f t="shared" si="1"/>
        <v>12971.452174310341</v>
      </c>
    </row>
    <row r="29" spans="1:13" x14ac:dyDescent="0.35">
      <c r="A29" s="140">
        <f t="shared" si="2"/>
        <v>45352</v>
      </c>
      <c r="B29" s="123">
        <f t="shared" si="3"/>
        <v>15</v>
      </c>
      <c r="C29" s="112">
        <f t="shared" si="4"/>
        <v>12971.452174310341</v>
      </c>
      <c r="D29" s="141">
        <f t="shared" si="5"/>
        <v>36.752447827212634</v>
      </c>
      <c r="E29" s="141">
        <f t="shared" si="6"/>
        <v>264.4096570870642</v>
      </c>
      <c r="F29" s="141">
        <f t="shared" si="0"/>
        <v>301.16210491427682</v>
      </c>
      <c r="G29" s="112">
        <f t="shared" si="1"/>
        <v>12707.042517223277</v>
      </c>
    </row>
    <row r="30" spans="1:13" x14ac:dyDescent="0.35">
      <c r="A30" s="140">
        <f t="shared" si="2"/>
        <v>45383</v>
      </c>
      <c r="B30" s="123">
        <f t="shared" si="3"/>
        <v>16</v>
      </c>
      <c r="C30" s="112">
        <f t="shared" si="4"/>
        <v>12707.042517223277</v>
      </c>
      <c r="D30" s="141">
        <f t="shared" si="5"/>
        <v>36.003287132132627</v>
      </c>
      <c r="E30" s="141">
        <f t="shared" si="6"/>
        <v>265.15881778214424</v>
      </c>
      <c r="F30" s="141">
        <f t="shared" si="0"/>
        <v>301.16210491427688</v>
      </c>
      <c r="G30" s="112">
        <f t="shared" si="1"/>
        <v>12441.883699441132</v>
      </c>
    </row>
    <row r="31" spans="1:13" x14ac:dyDescent="0.35">
      <c r="A31" s="140">
        <f t="shared" si="2"/>
        <v>45413</v>
      </c>
      <c r="B31" s="123">
        <f t="shared" si="3"/>
        <v>17</v>
      </c>
      <c r="C31" s="112">
        <f t="shared" si="4"/>
        <v>12441.883699441132</v>
      </c>
      <c r="D31" s="141">
        <f t="shared" si="5"/>
        <v>35.252003815083214</v>
      </c>
      <c r="E31" s="141">
        <f t="shared" si="6"/>
        <v>265.91010109919364</v>
      </c>
      <c r="F31" s="141">
        <f t="shared" si="0"/>
        <v>301.16210491427682</v>
      </c>
      <c r="G31" s="112">
        <f t="shared" si="1"/>
        <v>12175.973598341938</v>
      </c>
    </row>
    <row r="32" spans="1:13" x14ac:dyDescent="0.35">
      <c r="A32" s="140">
        <f t="shared" si="2"/>
        <v>45444</v>
      </c>
      <c r="B32" s="123">
        <f t="shared" si="3"/>
        <v>18</v>
      </c>
      <c r="C32" s="112">
        <f t="shared" si="4"/>
        <v>12175.973598341938</v>
      </c>
      <c r="D32" s="141">
        <f t="shared" si="5"/>
        <v>34.498591861968833</v>
      </c>
      <c r="E32" s="141">
        <f t="shared" si="6"/>
        <v>266.66351305230802</v>
      </c>
      <c r="F32" s="141">
        <f t="shared" si="0"/>
        <v>301.16210491427682</v>
      </c>
      <c r="G32" s="112">
        <f t="shared" si="1"/>
        <v>11909.31008528963</v>
      </c>
    </row>
    <row r="33" spans="1:7" x14ac:dyDescent="0.35">
      <c r="A33" s="140">
        <f t="shared" si="2"/>
        <v>45474</v>
      </c>
      <c r="B33" s="123">
        <f t="shared" si="3"/>
        <v>19</v>
      </c>
      <c r="C33" s="112">
        <f t="shared" si="4"/>
        <v>11909.31008528963</v>
      </c>
      <c r="D33" s="141">
        <f t="shared" si="5"/>
        <v>33.743045241653959</v>
      </c>
      <c r="E33" s="141">
        <f t="shared" si="6"/>
        <v>267.41905967262289</v>
      </c>
      <c r="F33" s="141">
        <f t="shared" si="0"/>
        <v>301.16210491427682</v>
      </c>
      <c r="G33" s="112">
        <f t="shared" si="1"/>
        <v>11641.891025617007</v>
      </c>
    </row>
    <row r="34" spans="1:7" x14ac:dyDescent="0.35">
      <c r="A34" s="140">
        <f t="shared" si="2"/>
        <v>45505</v>
      </c>
      <c r="B34" s="123">
        <f t="shared" si="3"/>
        <v>20</v>
      </c>
      <c r="C34" s="112">
        <f t="shared" si="4"/>
        <v>11641.891025617007</v>
      </c>
      <c r="D34" s="141">
        <f t="shared" si="5"/>
        <v>32.98535790591486</v>
      </c>
      <c r="E34" s="141">
        <f t="shared" si="6"/>
        <v>268.17674700836199</v>
      </c>
      <c r="F34" s="141">
        <f t="shared" si="0"/>
        <v>301.16210491427682</v>
      </c>
      <c r="G34" s="112">
        <f t="shared" si="1"/>
        <v>11373.714278608646</v>
      </c>
    </row>
    <row r="35" spans="1:7" x14ac:dyDescent="0.35">
      <c r="A35" s="140">
        <f t="shared" si="2"/>
        <v>45536</v>
      </c>
      <c r="B35" s="123">
        <f t="shared" si="3"/>
        <v>21</v>
      </c>
      <c r="C35" s="112">
        <f t="shared" si="4"/>
        <v>11373.714278608646</v>
      </c>
      <c r="D35" s="141">
        <f t="shared" si="5"/>
        <v>32.225523789391168</v>
      </c>
      <c r="E35" s="141">
        <f t="shared" si="6"/>
        <v>268.93658112488566</v>
      </c>
      <c r="F35" s="141">
        <f t="shared" si="0"/>
        <v>301.16210491427682</v>
      </c>
      <c r="G35" s="112">
        <f t="shared" si="1"/>
        <v>11104.77769748376</v>
      </c>
    </row>
    <row r="36" spans="1:7" x14ac:dyDescent="0.35">
      <c r="A36" s="140">
        <f t="shared" si="2"/>
        <v>45566</v>
      </c>
      <c r="B36" s="123">
        <f t="shared" si="3"/>
        <v>22</v>
      </c>
      <c r="C36" s="112">
        <f t="shared" si="4"/>
        <v>11104.77769748376</v>
      </c>
      <c r="D36" s="141">
        <f t="shared" si="5"/>
        <v>31.463536809537327</v>
      </c>
      <c r="E36" s="141">
        <f t="shared" si="6"/>
        <v>269.69856810473954</v>
      </c>
      <c r="F36" s="141">
        <f t="shared" si="0"/>
        <v>301.16210491427688</v>
      </c>
      <c r="G36" s="112">
        <f t="shared" si="1"/>
        <v>10835.079129379021</v>
      </c>
    </row>
    <row r="37" spans="1:7" x14ac:dyDescent="0.35">
      <c r="A37" s="140">
        <f t="shared" si="2"/>
        <v>45597</v>
      </c>
      <c r="B37" s="123">
        <f t="shared" si="3"/>
        <v>23</v>
      </c>
      <c r="C37" s="112">
        <f t="shared" si="4"/>
        <v>10835.079129379021</v>
      </c>
      <c r="D37" s="141">
        <f t="shared" si="5"/>
        <v>30.699390866573893</v>
      </c>
      <c r="E37" s="141">
        <f t="shared" si="6"/>
        <v>270.462714047703</v>
      </c>
      <c r="F37" s="141">
        <f t="shared" si="0"/>
        <v>301.16210491427688</v>
      </c>
      <c r="G37" s="112">
        <f t="shared" si="1"/>
        <v>10564.616415331318</v>
      </c>
    </row>
    <row r="38" spans="1:7" x14ac:dyDescent="0.35">
      <c r="A38" s="140">
        <f t="shared" si="2"/>
        <v>45627</v>
      </c>
      <c r="B38" s="123">
        <f t="shared" si="3"/>
        <v>24</v>
      </c>
      <c r="C38" s="112">
        <f t="shared" si="4"/>
        <v>10564.616415331318</v>
      </c>
      <c r="D38" s="141">
        <f t="shared" si="5"/>
        <v>29.933079843438737</v>
      </c>
      <c r="E38" s="141">
        <f t="shared" si="6"/>
        <v>271.22902507083813</v>
      </c>
      <c r="F38" s="141">
        <f t="shared" si="0"/>
        <v>301.16210491427688</v>
      </c>
      <c r="G38" s="112">
        <f t="shared" si="1"/>
        <v>10293.387390260481</v>
      </c>
    </row>
    <row r="39" spans="1:7" x14ac:dyDescent="0.35">
      <c r="A39" s="140">
        <f t="shared" si="2"/>
        <v>45658</v>
      </c>
      <c r="B39" s="123">
        <f t="shared" si="3"/>
        <v>25</v>
      </c>
      <c r="C39" s="112">
        <f t="shared" si="4"/>
        <v>10293.387390260481</v>
      </c>
      <c r="D39" s="141">
        <f t="shared" si="5"/>
        <v>29.164597605738038</v>
      </c>
      <c r="E39" s="141">
        <f t="shared" si="6"/>
        <v>271.99750730853884</v>
      </c>
      <c r="F39" s="141">
        <f t="shared" si="0"/>
        <v>301.16210491427688</v>
      </c>
      <c r="G39" s="112">
        <f t="shared" si="1"/>
        <v>10021.389882951942</v>
      </c>
    </row>
    <row r="40" spans="1:7" x14ac:dyDescent="0.35">
      <c r="A40" s="140">
        <f t="shared" si="2"/>
        <v>45689</v>
      </c>
      <c r="B40" s="123">
        <f t="shared" si="3"/>
        <v>26</v>
      </c>
      <c r="C40" s="112">
        <f t="shared" si="4"/>
        <v>10021.389882951942</v>
      </c>
      <c r="D40" s="141">
        <f t="shared" si="5"/>
        <v>28.393938001697165</v>
      </c>
      <c r="E40" s="141">
        <f t="shared" si="6"/>
        <v>272.76816691257972</v>
      </c>
      <c r="F40" s="141">
        <f t="shared" si="0"/>
        <v>301.16210491427688</v>
      </c>
      <c r="G40" s="112">
        <f t="shared" si="1"/>
        <v>9748.6217160393626</v>
      </c>
    </row>
    <row r="41" spans="1:7" x14ac:dyDescent="0.35">
      <c r="A41" s="140">
        <f t="shared" si="2"/>
        <v>45717</v>
      </c>
      <c r="B41" s="123">
        <f t="shared" si="3"/>
        <v>27</v>
      </c>
      <c r="C41" s="112">
        <f t="shared" si="4"/>
        <v>9748.6217160393626</v>
      </c>
      <c r="D41" s="141">
        <f t="shared" si="5"/>
        <v>27.621094862111523</v>
      </c>
      <c r="E41" s="141">
        <f t="shared" si="6"/>
        <v>273.54101005216535</v>
      </c>
      <c r="F41" s="141">
        <f t="shared" si="0"/>
        <v>301.16210491427688</v>
      </c>
      <c r="G41" s="112">
        <f t="shared" si="1"/>
        <v>9475.0807059871968</v>
      </c>
    </row>
    <row r="42" spans="1:7" x14ac:dyDescent="0.35">
      <c r="A42" s="140">
        <f t="shared" si="2"/>
        <v>45748</v>
      </c>
      <c r="B42" s="123">
        <f t="shared" si="3"/>
        <v>28</v>
      </c>
      <c r="C42" s="112">
        <f t="shared" si="4"/>
        <v>9475.0807059871968</v>
      </c>
      <c r="D42" s="141">
        <f t="shared" si="5"/>
        <v>26.84606200029706</v>
      </c>
      <c r="E42" s="141">
        <f t="shared" si="6"/>
        <v>274.3160429139798</v>
      </c>
      <c r="F42" s="141">
        <f t="shared" si="0"/>
        <v>301.16210491427688</v>
      </c>
      <c r="G42" s="112">
        <f t="shared" si="1"/>
        <v>9200.7646630732161</v>
      </c>
    </row>
    <row r="43" spans="1:7" x14ac:dyDescent="0.35">
      <c r="A43" s="140">
        <f t="shared" si="2"/>
        <v>45778</v>
      </c>
      <c r="B43" s="123">
        <f t="shared" si="3"/>
        <v>29</v>
      </c>
      <c r="C43" s="112">
        <f t="shared" si="4"/>
        <v>9200.7646630732161</v>
      </c>
      <c r="D43" s="141">
        <f t="shared" si="5"/>
        <v>26.068833212040779</v>
      </c>
      <c r="E43" s="141">
        <f t="shared" si="6"/>
        <v>275.09327170223605</v>
      </c>
      <c r="F43" s="141">
        <f t="shared" si="0"/>
        <v>301.16210491427682</v>
      </c>
      <c r="G43" s="112">
        <f t="shared" si="1"/>
        <v>8925.6713913709791</v>
      </c>
    </row>
    <row r="44" spans="1:7" x14ac:dyDescent="0.35">
      <c r="A44" s="140">
        <f t="shared" si="2"/>
        <v>45809</v>
      </c>
      <c r="B44" s="123">
        <f t="shared" si="3"/>
        <v>30</v>
      </c>
      <c r="C44" s="112">
        <f t="shared" si="4"/>
        <v>8925.6713913709791</v>
      </c>
      <c r="D44" s="141">
        <f t="shared" si="5"/>
        <v>25.289402275551115</v>
      </c>
      <c r="E44" s="141">
        <f t="shared" si="6"/>
        <v>275.87270263872574</v>
      </c>
      <c r="F44" s="141">
        <f t="shared" si="0"/>
        <v>301.16210491427688</v>
      </c>
      <c r="G44" s="112">
        <f t="shared" si="1"/>
        <v>8649.7986887322531</v>
      </c>
    </row>
    <row r="45" spans="1:7" x14ac:dyDescent="0.35">
      <c r="A45" s="140">
        <f t="shared" si="2"/>
        <v>45839</v>
      </c>
      <c r="B45" s="123">
        <f t="shared" si="3"/>
        <v>31</v>
      </c>
      <c r="C45" s="112">
        <f t="shared" si="4"/>
        <v>8649.7986887322531</v>
      </c>
      <c r="D45" s="141">
        <f t="shared" si="5"/>
        <v>24.507762951408051</v>
      </c>
      <c r="E45" s="141">
        <f t="shared" si="6"/>
        <v>276.65434196286884</v>
      </c>
      <c r="F45" s="141">
        <f t="shared" si="0"/>
        <v>301.16210491427688</v>
      </c>
      <c r="G45" s="112">
        <f t="shared" si="1"/>
        <v>8373.1443467693844</v>
      </c>
    </row>
    <row r="46" spans="1:7" x14ac:dyDescent="0.35">
      <c r="A46" s="140">
        <f t="shared" si="2"/>
        <v>45870</v>
      </c>
      <c r="B46" s="123">
        <f t="shared" si="3"/>
        <v>32</v>
      </c>
      <c r="C46" s="112">
        <f t="shared" si="4"/>
        <v>8373.1443467693844</v>
      </c>
      <c r="D46" s="141">
        <f t="shared" si="5"/>
        <v>23.723908982513262</v>
      </c>
      <c r="E46" s="141">
        <f t="shared" si="6"/>
        <v>277.43819593176357</v>
      </c>
      <c r="F46" s="141">
        <f t="shared" si="0"/>
        <v>301.16210491427682</v>
      </c>
      <c r="G46" s="112">
        <f t="shared" si="1"/>
        <v>8095.706150837621</v>
      </c>
    </row>
    <row r="47" spans="1:7" x14ac:dyDescent="0.35">
      <c r="A47" s="140">
        <f t="shared" si="2"/>
        <v>45901</v>
      </c>
      <c r="B47" s="123">
        <f t="shared" si="3"/>
        <v>33</v>
      </c>
      <c r="C47" s="112">
        <f t="shared" si="4"/>
        <v>8095.706150837621</v>
      </c>
      <c r="D47" s="141">
        <f t="shared" si="5"/>
        <v>22.937834094039932</v>
      </c>
      <c r="E47" s="141">
        <f t="shared" si="6"/>
        <v>278.22427082023694</v>
      </c>
      <c r="F47" s="141">
        <f t="shared" si="0"/>
        <v>301.16210491427688</v>
      </c>
      <c r="G47" s="112">
        <f t="shared" si="1"/>
        <v>7817.4818800173844</v>
      </c>
    </row>
    <row r="48" spans="1:7" x14ac:dyDescent="0.35">
      <c r="A48" s="140">
        <f t="shared" si="2"/>
        <v>45931</v>
      </c>
      <c r="B48" s="123">
        <f t="shared" si="3"/>
        <v>34</v>
      </c>
      <c r="C48" s="112">
        <f t="shared" si="4"/>
        <v>7817.4818800173844</v>
      </c>
      <c r="D48" s="141">
        <f t="shared" si="5"/>
        <v>22.149531993382595</v>
      </c>
      <c r="E48" s="141">
        <f t="shared" si="6"/>
        <v>279.01257292089429</v>
      </c>
      <c r="F48" s="141">
        <f t="shared" si="0"/>
        <v>301.16210491427688</v>
      </c>
      <c r="G48" s="112">
        <f t="shared" si="1"/>
        <v>7538.4693070964904</v>
      </c>
    </row>
    <row r="49" spans="1:7" x14ac:dyDescent="0.35">
      <c r="A49" s="140">
        <f t="shared" si="2"/>
        <v>45962</v>
      </c>
      <c r="B49" s="123">
        <f t="shared" si="3"/>
        <v>35</v>
      </c>
      <c r="C49" s="112">
        <f t="shared" si="4"/>
        <v>7538.4693070964904</v>
      </c>
      <c r="D49" s="141">
        <f t="shared" si="5"/>
        <v>21.358996370106727</v>
      </c>
      <c r="E49" s="141">
        <f t="shared" si="6"/>
        <v>279.80310854417013</v>
      </c>
      <c r="F49" s="141">
        <f t="shared" si="0"/>
        <v>301.16210491427688</v>
      </c>
      <c r="G49" s="112">
        <f t="shared" si="1"/>
        <v>7258.6661985523206</v>
      </c>
    </row>
    <row r="50" spans="1:7" x14ac:dyDescent="0.35">
      <c r="A50" s="140">
        <f t="shared" si="2"/>
        <v>45992</v>
      </c>
      <c r="B50" s="123">
        <f t="shared" si="3"/>
        <v>36</v>
      </c>
      <c r="C50" s="112">
        <f t="shared" si="4"/>
        <v>7258.6661985523206</v>
      </c>
      <c r="D50" s="141">
        <f t="shared" si="5"/>
        <v>20.566220895898244</v>
      </c>
      <c r="E50" s="141">
        <f t="shared" si="6"/>
        <v>280.59588401837863</v>
      </c>
      <c r="F50" s="141">
        <f t="shared" si="0"/>
        <v>301.16210491427688</v>
      </c>
      <c r="G50" s="112">
        <f t="shared" si="1"/>
        <v>6978.0703145339421</v>
      </c>
    </row>
    <row r="51" spans="1:7" x14ac:dyDescent="0.35">
      <c r="A51" s="140">
        <f t="shared" si="2"/>
        <v>46023</v>
      </c>
      <c r="B51" s="123">
        <f t="shared" si="3"/>
        <v>37</v>
      </c>
      <c r="C51" s="112">
        <f t="shared" si="4"/>
        <v>6978.0703145339421</v>
      </c>
      <c r="D51" s="141">
        <f t="shared" si="5"/>
        <v>19.771199224512838</v>
      </c>
      <c r="E51" s="141">
        <f t="shared" si="6"/>
        <v>281.39090568976405</v>
      </c>
      <c r="F51" s="141">
        <f t="shared" si="0"/>
        <v>301.16210491427688</v>
      </c>
      <c r="G51" s="112">
        <f t="shared" si="1"/>
        <v>6696.6794088441784</v>
      </c>
    </row>
    <row r="52" spans="1:7" x14ac:dyDescent="0.35">
      <c r="A52" s="140">
        <f t="shared" si="2"/>
        <v>46054</v>
      </c>
      <c r="B52" s="123">
        <f t="shared" si="3"/>
        <v>38</v>
      </c>
      <c r="C52" s="112">
        <f t="shared" si="4"/>
        <v>6696.6794088441784</v>
      </c>
      <c r="D52" s="141">
        <f t="shared" si="5"/>
        <v>18.97392499172517</v>
      </c>
      <c r="E52" s="141">
        <f t="shared" si="6"/>
        <v>282.18817992255168</v>
      </c>
      <c r="F52" s="141">
        <f t="shared" si="0"/>
        <v>301.16210491427682</v>
      </c>
      <c r="G52" s="112">
        <f t="shared" si="1"/>
        <v>6414.4912289216263</v>
      </c>
    </row>
    <row r="53" spans="1:7" x14ac:dyDescent="0.35">
      <c r="A53" s="140">
        <f t="shared" si="2"/>
        <v>46082</v>
      </c>
      <c r="B53" s="123">
        <f t="shared" si="3"/>
        <v>39</v>
      </c>
      <c r="C53" s="112">
        <f t="shared" si="4"/>
        <v>6414.4912289216263</v>
      </c>
      <c r="D53" s="141">
        <f t="shared" si="5"/>
        <v>18.174391815277939</v>
      </c>
      <c r="E53" s="141">
        <f t="shared" si="6"/>
        <v>282.98771309899888</v>
      </c>
      <c r="F53" s="141">
        <f t="shared" si="0"/>
        <v>301.16210491427682</v>
      </c>
      <c r="G53" s="112">
        <f t="shared" si="1"/>
        <v>6131.5035158226274</v>
      </c>
    </row>
    <row r="54" spans="1:7" x14ac:dyDescent="0.35">
      <c r="A54" s="140">
        <f t="shared" si="2"/>
        <v>46113</v>
      </c>
      <c r="B54" s="123">
        <f t="shared" si="3"/>
        <v>40</v>
      </c>
      <c r="C54" s="112">
        <f t="shared" si="4"/>
        <v>6131.5035158226274</v>
      </c>
      <c r="D54" s="141">
        <f t="shared" si="5"/>
        <v>17.372593294830779</v>
      </c>
      <c r="E54" s="141">
        <f t="shared" si="6"/>
        <v>283.7895116194461</v>
      </c>
      <c r="F54" s="141">
        <f t="shared" si="0"/>
        <v>301.16210491427688</v>
      </c>
      <c r="G54" s="112">
        <f t="shared" si="1"/>
        <v>5847.7140042031815</v>
      </c>
    </row>
    <row r="55" spans="1:7" x14ac:dyDescent="0.35">
      <c r="A55" s="140">
        <f t="shared" si="2"/>
        <v>46143</v>
      </c>
      <c r="B55" s="123">
        <f t="shared" si="3"/>
        <v>41</v>
      </c>
      <c r="C55" s="112">
        <f t="shared" si="4"/>
        <v>5847.7140042031815</v>
      </c>
      <c r="D55" s="141">
        <f t="shared" si="5"/>
        <v>16.568523011909011</v>
      </c>
      <c r="E55" s="141">
        <f t="shared" si="6"/>
        <v>284.59358190236782</v>
      </c>
      <c r="F55" s="141">
        <f t="shared" si="0"/>
        <v>301.16210491427682</v>
      </c>
      <c r="G55" s="112">
        <f t="shared" si="1"/>
        <v>5563.1204223008135</v>
      </c>
    </row>
    <row r="56" spans="1:7" x14ac:dyDescent="0.35">
      <c r="A56" s="140">
        <f t="shared" si="2"/>
        <v>46174</v>
      </c>
      <c r="B56" s="123">
        <f t="shared" si="3"/>
        <v>42</v>
      </c>
      <c r="C56" s="112">
        <f t="shared" si="4"/>
        <v>5563.1204223008135</v>
      </c>
      <c r="D56" s="141">
        <f t="shared" si="5"/>
        <v>15.762174529852306</v>
      </c>
      <c r="E56" s="141">
        <f t="shared" si="6"/>
        <v>285.39993038442458</v>
      </c>
      <c r="F56" s="141">
        <f t="shared" si="0"/>
        <v>301.16210491427688</v>
      </c>
      <c r="G56" s="112">
        <f t="shared" si="1"/>
        <v>5277.7204919163887</v>
      </c>
    </row>
    <row r="57" spans="1:7" x14ac:dyDescent="0.35">
      <c r="A57" s="140">
        <f t="shared" si="2"/>
        <v>46204</v>
      </c>
      <c r="B57" s="123">
        <f t="shared" si="3"/>
        <v>43</v>
      </c>
      <c r="C57" s="112">
        <f t="shared" si="4"/>
        <v>5277.7204919163887</v>
      </c>
      <c r="D57" s="141">
        <f t="shared" si="5"/>
        <v>14.953541393763102</v>
      </c>
      <c r="E57" s="141">
        <f t="shared" si="6"/>
        <v>286.20856352051374</v>
      </c>
      <c r="F57" s="141">
        <f t="shared" si="0"/>
        <v>301.16210491427682</v>
      </c>
      <c r="G57" s="112">
        <f t="shared" si="1"/>
        <v>4991.5119283958747</v>
      </c>
    </row>
    <row r="58" spans="1:7" x14ac:dyDescent="0.35">
      <c r="A58" s="140">
        <f t="shared" si="2"/>
        <v>46235</v>
      </c>
      <c r="B58" s="123">
        <f t="shared" si="3"/>
        <v>44</v>
      </c>
      <c r="C58" s="112">
        <f t="shared" si="4"/>
        <v>4991.5119283958747</v>
      </c>
      <c r="D58" s="141">
        <f t="shared" si="5"/>
        <v>14.14261713045498</v>
      </c>
      <c r="E58" s="141">
        <f t="shared" si="6"/>
        <v>287.01948778382189</v>
      </c>
      <c r="F58" s="141">
        <f t="shared" si="0"/>
        <v>301.16210491427688</v>
      </c>
      <c r="G58" s="112">
        <f t="shared" si="1"/>
        <v>4704.4924406120526</v>
      </c>
    </row>
    <row r="59" spans="1:7" x14ac:dyDescent="0.35">
      <c r="A59" s="140">
        <f t="shared" si="2"/>
        <v>46266</v>
      </c>
      <c r="B59" s="123">
        <f t="shared" si="3"/>
        <v>45</v>
      </c>
      <c r="C59" s="112">
        <f t="shared" si="4"/>
        <v>4704.4924406120526</v>
      </c>
      <c r="D59" s="141">
        <f t="shared" si="5"/>
        <v>13.329395248400814</v>
      </c>
      <c r="E59" s="141">
        <f t="shared" si="6"/>
        <v>287.83270966587605</v>
      </c>
      <c r="F59" s="141">
        <f t="shared" si="0"/>
        <v>301.16210491427688</v>
      </c>
      <c r="G59" s="112">
        <f t="shared" si="1"/>
        <v>4416.6597309461768</v>
      </c>
    </row>
    <row r="60" spans="1:7" x14ac:dyDescent="0.35">
      <c r="A60" s="140">
        <f t="shared" si="2"/>
        <v>46296</v>
      </c>
      <c r="B60" s="123">
        <f t="shared" si="3"/>
        <v>46</v>
      </c>
      <c r="C60" s="112">
        <f t="shared" si="4"/>
        <v>4416.6597309461768</v>
      </c>
      <c r="D60" s="141">
        <f t="shared" si="5"/>
        <v>12.513869237680835</v>
      </c>
      <c r="E60" s="141">
        <f t="shared" si="6"/>
        <v>288.64823567659602</v>
      </c>
      <c r="F60" s="141">
        <f t="shared" si="0"/>
        <v>301.16210491427682</v>
      </c>
      <c r="G60" s="112">
        <f t="shared" si="1"/>
        <v>4128.0114952695803</v>
      </c>
    </row>
    <row r="61" spans="1:7" x14ac:dyDescent="0.35">
      <c r="A61" s="140">
        <f t="shared" si="2"/>
        <v>46327</v>
      </c>
      <c r="B61" s="123">
        <f t="shared" si="3"/>
        <v>47</v>
      </c>
      <c r="C61" s="112">
        <f t="shared" si="4"/>
        <v>4128.0114952695803</v>
      </c>
      <c r="D61" s="141">
        <f t="shared" si="5"/>
        <v>11.696032569930479</v>
      </c>
      <c r="E61" s="141">
        <f t="shared" si="6"/>
        <v>289.46607234434634</v>
      </c>
      <c r="F61" s="141">
        <f t="shared" si="0"/>
        <v>301.16210491427682</v>
      </c>
      <c r="G61" s="112">
        <f t="shared" si="1"/>
        <v>3838.5454229252341</v>
      </c>
    </row>
    <row r="62" spans="1:7" x14ac:dyDescent="0.35">
      <c r="A62" s="140">
        <f t="shared" si="2"/>
        <v>46357</v>
      </c>
      <c r="B62" s="123">
        <f t="shared" si="3"/>
        <v>48</v>
      </c>
      <c r="C62" s="112">
        <f t="shared" si="4"/>
        <v>3838.5454229252341</v>
      </c>
      <c r="D62" s="141">
        <f t="shared" si="5"/>
        <v>10.875878698288165</v>
      </c>
      <c r="E62" s="141">
        <f t="shared" si="6"/>
        <v>290.28622621598868</v>
      </c>
      <c r="F62" s="141">
        <f t="shared" si="0"/>
        <v>301.16210491427682</v>
      </c>
      <c r="G62" s="112">
        <f t="shared" si="1"/>
        <v>3548.2591967092453</v>
      </c>
    </row>
    <row r="63" spans="1:7" x14ac:dyDescent="0.35">
      <c r="A63" s="140">
        <f t="shared" si="2"/>
        <v>46388</v>
      </c>
      <c r="B63" s="123">
        <f t="shared" si="3"/>
        <v>49</v>
      </c>
      <c r="C63" s="112">
        <f t="shared" si="4"/>
        <v>3548.2591967092453</v>
      </c>
      <c r="D63" s="141">
        <f t="shared" si="5"/>
        <v>10.053401057342864</v>
      </c>
      <c r="E63" s="141">
        <f t="shared" si="6"/>
        <v>291.10870385693397</v>
      </c>
      <c r="F63" s="141">
        <f t="shared" si="0"/>
        <v>301.16210491427682</v>
      </c>
      <c r="G63" s="112">
        <f t="shared" si="1"/>
        <v>3257.1504928523113</v>
      </c>
    </row>
    <row r="64" spans="1:7" x14ac:dyDescent="0.35">
      <c r="A64" s="140">
        <f t="shared" si="2"/>
        <v>46419</v>
      </c>
      <c r="B64" s="123">
        <f t="shared" si="3"/>
        <v>50</v>
      </c>
      <c r="C64" s="112">
        <f t="shared" si="4"/>
        <v>3257.1504928523113</v>
      </c>
      <c r="D64" s="141">
        <f t="shared" si="5"/>
        <v>9.2285930630815489</v>
      </c>
      <c r="E64" s="141">
        <f t="shared" si="6"/>
        <v>291.93351185119531</v>
      </c>
      <c r="F64" s="141">
        <f t="shared" si="0"/>
        <v>301.16210491427688</v>
      </c>
      <c r="G64" s="112">
        <f t="shared" si="1"/>
        <v>2965.216981001116</v>
      </c>
    </row>
    <row r="65" spans="1:7" x14ac:dyDescent="0.35">
      <c r="A65" s="140">
        <f t="shared" si="2"/>
        <v>46447</v>
      </c>
      <c r="B65" s="123">
        <f t="shared" si="3"/>
        <v>51</v>
      </c>
      <c r="C65" s="112">
        <f t="shared" si="4"/>
        <v>2965.216981001116</v>
      </c>
      <c r="D65" s="141">
        <f t="shared" si="5"/>
        <v>8.4014481128364977</v>
      </c>
      <c r="E65" s="141">
        <f t="shared" si="6"/>
        <v>292.76065680144035</v>
      </c>
      <c r="F65" s="141">
        <f t="shared" si="0"/>
        <v>301.16210491427682</v>
      </c>
      <c r="G65" s="112">
        <f t="shared" si="1"/>
        <v>2672.4563241996757</v>
      </c>
    </row>
    <row r="66" spans="1:7" x14ac:dyDescent="0.35">
      <c r="A66" s="140">
        <f t="shared" si="2"/>
        <v>46478</v>
      </c>
      <c r="B66" s="123">
        <f t="shared" si="3"/>
        <v>52</v>
      </c>
      <c r="C66" s="112">
        <f t="shared" si="4"/>
        <v>2672.4563241996757</v>
      </c>
      <c r="D66" s="141">
        <f t="shared" si="5"/>
        <v>7.571959585232416</v>
      </c>
      <c r="E66" s="141">
        <f t="shared" si="6"/>
        <v>293.59014532904445</v>
      </c>
      <c r="F66" s="141">
        <f t="shared" si="0"/>
        <v>301.16210491427688</v>
      </c>
      <c r="G66" s="112">
        <f t="shared" si="1"/>
        <v>2378.8661788706313</v>
      </c>
    </row>
    <row r="67" spans="1:7" x14ac:dyDescent="0.35">
      <c r="A67" s="140">
        <f t="shared" si="2"/>
        <v>46508</v>
      </c>
      <c r="B67" s="123">
        <f t="shared" si="3"/>
        <v>53</v>
      </c>
      <c r="C67" s="112">
        <f t="shared" si="4"/>
        <v>2378.8661788706313</v>
      </c>
      <c r="D67" s="141">
        <f t="shared" si="5"/>
        <v>6.7401208401334545</v>
      </c>
      <c r="E67" s="141">
        <f t="shared" si="6"/>
        <v>294.42198407414338</v>
      </c>
      <c r="F67" s="141">
        <f t="shared" si="0"/>
        <v>301.16210491427682</v>
      </c>
      <c r="G67" s="112">
        <f t="shared" si="1"/>
        <v>2084.4441947964879</v>
      </c>
    </row>
    <row r="68" spans="1:7" x14ac:dyDescent="0.35">
      <c r="A68" s="140">
        <f t="shared" si="2"/>
        <v>46539</v>
      </c>
      <c r="B68" s="123">
        <f t="shared" si="3"/>
        <v>54</v>
      </c>
      <c r="C68" s="112">
        <f t="shared" si="4"/>
        <v>2084.4441947964879</v>
      </c>
      <c r="D68" s="141">
        <f t="shared" si="5"/>
        <v>5.905925218590049</v>
      </c>
      <c r="E68" s="141">
        <f t="shared" si="6"/>
        <v>295.25617969568685</v>
      </c>
      <c r="F68" s="141">
        <f t="shared" si="0"/>
        <v>301.16210491427688</v>
      </c>
      <c r="G68" s="112">
        <f t="shared" si="1"/>
        <v>1789.1880151008011</v>
      </c>
    </row>
    <row r="69" spans="1:7" x14ac:dyDescent="0.35">
      <c r="A69" s="140">
        <f t="shared" si="2"/>
        <v>46569</v>
      </c>
      <c r="B69" s="123">
        <f t="shared" si="3"/>
        <v>55</v>
      </c>
      <c r="C69" s="112">
        <f t="shared" si="4"/>
        <v>1789.1880151008011</v>
      </c>
      <c r="D69" s="141">
        <f t="shared" si="5"/>
        <v>5.0693660427856031</v>
      </c>
      <c r="E69" s="141">
        <f t="shared" si="6"/>
        <v>296.09273887149124</v>
      </c>
      <c r="F69" s="141">
        <f t="shared" si="0"/>
        <v>301.16210491427682</v>
      </c>
      <c r="G69" s="112">
        <f t="shared" si="1"/>
        <v>1493.0952762293098</v>
      </c>
    </row>
    <row r="70" spans="1:7" x14ac:dyDescent="0.35">
      <c r="A70" s="140">
        <f t="shared" si="2"/>
        <v>46600</v>
      </c>
      <c r="B70" s="123">
        <f t="shared" si="3"/>
        <v>56</v>
      </c>
      <c r="C70" s="112">
        <f t="shared" si="4"/>
        <v>1493.0952762293098</v>
      </c>
      <c r="D70" s="141">
        <f t="shared" si="5"/>
        <v>4.2304366159830451</v>
      </c>
      <c r="E70" s="141">
        <f t="shared" si="6"/>
        <v>296.93166829829386</v>
      </c>
      <c r="F70" s="141">
        <f t="shared" si="0"/>
        <v>301.16210491427688</v>
      </c>
      <c r="G70" s="112">
        <f t="shared" si="1"/>
        <v>1196.163607931016</v>
      </c>
    </row>
    <row r="71" spans="1:7" x14ac:dyDescent="0.35">
      <c r="A71" s="140">
        <f t="shared" si="2"/>
        <v>46631</v>
      </c>
      <c r="B71" s="123">
        <f t="shared" si="3"/>
        <v>57</v>
      </c>
      <c r="C71" s="112">
        <f t="shared" si="4"/>
        <v>1196.163607931016</v>
      </c>
      <c r="D71" s="141">
        <f t="shared" si="5"/>
        <v>3.3891302224712128</v>
      </c>
      <c r="E71" s="141">
        <f t="shared" si="6"/>
        <v>297.77297469180564</v>
      </c>
      <c r="F71" s="141">
        <f t="shared" si="0"/>
        <v>301.16210491427688</v>
      </c>
      <c r="G71" s="112">
        <f t="shared" si="1"/>
        <v>898.39063323921039</v>
      </c>
    </row>
    <row r="72" spans="1:7" x14ac:dyDescent="0.35">
      <c r="A72" s="140">
        <f t="shared" si="2"/>
        <v>46661</v>
      </c>
      <c r="B72" s="123">
        <f t="shared" si="3"/>
        <v>58</v>
      </c>
      <c r="C72" s="112">
        <f t="shared" si="4"/>
        <v>898.39063323921039</v>
      </c>
      <c r="D72" s="141">
        <f t="shared" si="5"/>
        <v>2.5454401275110965</v>
      </c>
      <c r="E72" s="141">
        <f t="shared" si="6"/>
        <v>298.6166647867658</v>
      </c>
      <c r="F72" s="141">
        <f t="shared" si="0"/>
        <v>301.16210491427688</v>
      </c>
      <c r="G72" s="112">
        <f t="shared" si="1"/>
        <v>599.77396845244459</v>
      </c>
    </row>
    <row r="73" spans="1:7" x14ac:dyDescent="0.35">
      <c r="A73" s="140">
        <f t="shared" si="2"/>
        <v>46692</v>
      </c>
      <c r="B73" s="123">
        <f t="shared" si="3"/>
        <v>59</v>
      </c>
      <c r="C73" s="112">
        <f t="shared" si="4"/>
        <v>599.77396845244459</v>
      </c>
      <c r="D73" s="141">
        <f t="shared" si="5"/>
        <v>1.6993595772819272</v>
      </c>
      <c r="E73" s="141">
        <f t="shared" si="6"/>
        <v>299.46274533699494</v>
      </c>
      <c r="F73" s="141">
        <f t="shared" si="0"/>
        <v>301.16210491427688</v>
      </c>
      <c r="G73" s="112">
        <f t="shared" si="1"/>
        <v>300.31122311544965</v>
      </c>
    </row>
    <row r="74" spans="1:7" x14ac:dyDescent="0.35">
      <c r="A74" s="140">
        <f t="shared" si="2"/>
        <v>46722</v>
      </c>
      <c r="B74" s="123">
        <f t="shared" si="3"/>
        <v>60</v>
      </c>
      <c r="C74" s="112">
        <f t="shared" si="4"/>
        <v>300.31122311544965</v>
      </c>
      <c r="D74" s="141">
        <f t="shared" si="5"/>
        <v>0.85088179882710768</v>
      </c>
      <c r="E74" s="141">
        <f t="shared" si="6"/>
        <v>300.31122311544976</v>
      </c>
      <c r="F74" s="141">
        <f t="shared" si="0"/>
        <v>301.16210491427688</v>
      </c>
      <c r="G74" s="112">
        <f t="shared" si="1"/>
        <v>-1.1368683772161603E-13</v>
      </c>
    </row>
    <row r="75" spans="1:7" x14ac:dyDescent="0.35">
      <c r="A75" s="140" t="str">
        <f t="shared" si="2"/>
        <v/>
      </c>
      <c r="B75" s="123" t="str">
        <f t="shared" si="3"/>
        <v/>
      </c>
      <c r="C75" s="112" t="str">
        <f t="shared" si="4"/>
        <v/>
      </c>
      <c r="D75" s="141" t="str">
        <f t="shared" si="5"/>
        <v/>
      </c>
      <c r="E75" s="141" t="str">
        <f t="shared" si="6"/>
        <v/>
      </c>
      <c r="F75" s="141" t="str">
        <f t="shared" si="0"/>
        <v/>
      </c>
      <c r="G75" s="112" t="str">
        <f t="shared" si="1"/>
        <v/>
      </c>
    </row>
    <row r="76" spans="1:7" x14ac:dyDescent="0.35">
      <c r="A76" s="140" t="str">
        <f t="shared" si="2"/>
        <v/>
      </c>
      <c r="B76" s="123" t="str">
        <f t="shared" si="3"/>
        <v/>
      </c>
      <c r="C76" s="112" t="str">
        <f t="shared" si="4"/>
        <v/>
      </c>
      <c r="D76" s="141" t="str">
        <f t="shared" si="5"/>
        <v/>
      </c>
      <c r="E76" s="141" t="str">
        <f t="shared" si="6"/>
        <v/>
      </c>
      <c r="F76" s="141" t="str">
        <f t="shared" si="0"/>
        <v/>
      </c>
      <c r="G76" s="112" t="str">
        <f t="shared" si="1"/>
        <v/>
      </c>
    </row>
    <row r="77" spans="1:7" x14ac:dyDescent="0.35">
      <c r="A77" s="140" t="str">
        <f t="shared" si="2"/>
        <v/>
      </c>
      <c r="B77" s="123" t="str">
        <f t="shared" si="3"/>
        <v/>
      </c>
      <c r="C77" s="112" t="str">
        <f t="shared" si="4"/>
        <v/>
      </c>
      <c r="D77" s="141" t="str">
        <f t="shared" si="5"/>
        <v/>
      </c>
      <c r="E77" s="141" t="str">
        <f t="shared" si="6"/>
        <v/>
      </c>
      <c r="F77" s="141" t="str">
        <f t="shared" si="0"/>
        <v/>
      </c>
      <c r="G77" s="112" t="str">
        <f t="shared" si="1"/>
        <v/>
      </c>
    </row>
    <row r="78" spans="1:7" x14ac:dyDescent="0.35">
      <c r="A78" s="140" t="str">
        <f t="shared" si="2"/>
        <v/>
      </c>
      <c r="B78" s="123" t="str">
        <f t="shared" si="3"/>
        <v/>
      </c>
      <c r="C78" s="112" t="str">
        <f t="shared" si="4"/>
        <v/>
      </c>
      <c r="D78" s="141" t="str">
        <f t="shared" si="5"/>
        <v/>
      </c>
      <c r="E78" s="141" t="str">
        <f t="shared" si="6"/>
        <v/>
      </c>
      <c r="F78" s="141" t="str">
        <f t="shared" si="0"/>
        <v/>
      </c>
      <c r="G78" s="112" t="str">
        <f t="shared" si="1"/>
        <v/>
      </c>
    </row>
    <row r="79" spans="1:7" x14ac:dyDescent="0.35">
      <c r="A79" s="140" t="str">
        <f t="shared" si="2"/>
        <v/>
      </c>
      <c r="B79" s="123" t="str">
        <f t="shared" si="3"/>
        <v/>
      </c>
      <c r="C79" s="112" t="str">
        <f t="shared" si="4"/>
        <v/>
      </c>
      <c r="D79" s="141" t="str">
        <f t="shared" si="5"/>
        <v/>
      </c>
      <c r="E79" s="141" t="str">
        <f t="shared" si="6"/>
        <v/>
      </c>
      <c r="F79" s="141" t="str">
        <f t="shared" si="0"/>
        <v/>
      </c>
      <c r="G79" s="112" t="str">
        <f t="shared" si="1"/>
        <v/>
      </c>
    </row>
    <row r="80" spans="1:7" x14ac:dyDescent="0.35">
      <c r="A80" s="140" t="str">
        <f t="shared" si="2"/>
        <v/>
      </c>
      <c r="B80" s="123" t="str">
        <f t="shared" si="3"/>
        <v/>
      </c>
      <c r="C80" s="112" t="str">
        <f t="shared" si="4"/>
        <v/>
      </c>
      <c r="D80" s="141" t="str">
        <f t="shared" si="5"/>
        <v/>
      </c>
      <c r="E80" s="141" t="str">
        <f t="shared" si="6"/>
        <v/>
      </c>
      <c r="F80" s="141" t="str">
        <f t="shared" ref="F80:F143" si="7">IF(B80="","",SUM(D80:E80))</f>
        <v/>
      </c>
      <c r="G80" s="112" t="str">
        <f t="shared" ref="G80:G143" si="8">IF(B80="","",SUM(C80)-SUM(E80))</f>
        <v/>
      </c>
    </row>
    <row r="81" spans="1:7" x14ac:dyDescent="0.35">
      <c r="A81" s="140" t="str">
        <f t="shared" ref="A81:A144" si="9">IF(B81="","",EDATE(A80,1))</f>
        <v/>
      </c>
      <c r="B81" s="123" t="str">
        <f t="shared" ref="B81:B144" si="10">IF(B80="","",IF(SUM(B80)+1&lt;=$E$7,SUM(B80)+1,""))</f>
        <v/>
      </c>
      <c r="C81" s="112" t="str">
        <f t="shared" ref="C81:C144" si="11">IF(B81="","",G80)</f>
        <v/>
      </c>
      <c r="D81" s="141" t="str">
        <f t="shared" ref="D81:D144" si="12">IF(B81="","",IPMT($E$11/12,B81,$E$7,-$E$8,$E$9,0))</f>
        <v/>
      </c>
      <c r="E81" s="141" t="str">
        <f t="shared" ref="E81:E144" si="13">IF(B81="","",PPMT($E$11/12,B81,$E$7,-$E$8,$E$9,0))</f>
        <v/>
      </c>
      <c r="F81" s="141" t="str">
        <f t="shared" si="7"/>
        <v/>
      </c>
      <c r="G81" s="112" t="str">
        <f t="shared" si="8"/>
        <v/>
      </c>
    </row>
    <row r="82" spans="1:7" x14ac:dyDescent="0.35">
      <c r="A82" s="140" t="str">
        <f t="shared" si="9"/>
        <v/>
      </c>
      <c r="B82" s="123" t="str">
        <f t="shared" si="10"/>
        <v/>
      </c>
      <c r="C82" s="112" t="str">
        <f t="shared" si="11"/>
        <v/>
      </c>
      <c r="D82" s="141" t="str">
        <f t="shared" si="12"/>
        <v/>
      </c>
      <c r="E82" s="141" t="str">
        <f t="shared" si="13"/>
        <v/>
      </c>
      <c r="F82" s="141" t="str">
        <f t="shared" si="7"/>
        <v/>
      </c>
      <c r="G82" s="112" t="str">
        <f t="shared" si="8"/>
        <v/>
      </c>
    </row>
    <row r="83" spans="1:7" x14ac:dyDescent="0.35">
      <c r="A83" s="140" t="str">
        <f t="shared" si="9"/>
        <v/>
      </c>
      <c r="B83" s="123" t="str">
        <f t="shared" si="10"/>
        <v/>
      </c>
      <c r="C83" s="112" t="str">
        <f t="shared" si="11"/>
        <v/>
      </c>
      <c r="D83" s="141" t="str">
        <f t="shared" si="12"/>
        <v/>
      </c>
      <c r="E83" s="141" t="str">
        <f t="shared" si="13"/>
        <v/>
      </c>
      <c r="F83" s="141" t="str">
        <f t="shared" si="7"/>
        <v/>
      </c>
      <c r="G83" s="112" t="str">
        <f t="shared" si="8"/>
        <v/>
      </c>
    </row>
    <row r="84" spans="1:7" x14ac:dyDescent="0.35">
      <c r="A84" s="140" t="str">
        <f t="shared" si="9"/>
        <v/>
      </c>
      <c r="B84" s="123" t="str">
        <f t="shared" si="10"/>
        <v/>
      </c>
      <c r="C84" s="112" t="str">
        <f t="shared" si="11"/>
        <v/>
      </c>
      <c r="D84" s="141" t="str">
        <f t="shared" si="12"/>
        <v/>
      </c>
      <c r="E84" s="141" t="str">
        <f t="shared" si="13"/>
        <v/>
      </c>
      <c r="F84" s="141" t="str">
        <f t="shared" si="7"/>
        <v/>
      </c>
      <c r="G84" s="112" t="str">
        <f t="shared" si="8"/>
        <v/>
      </c>
    </row>
    <row r="85" spans="1:7" x14ac:dyDescent="0.35">
      <c r="A85" s="140" t="str">
        <f t="shared" si="9"/>
        <v/>
      </c>
      <c r="B85" s="123" t="str">
        <f t="shared" si="10"/>
        <v/>
      </c>
      <c r="C85" s="112" t="str">
        <f t="shared" si="11"/>
        <v/>
      </c>
      <c r="D85" s="141" t="str">
        <f t="shared" si="12"/>
        <v/>
      </c>
      <c r="E85" s="141" t="str">
        <f t="shared" si="13"/>
        <v/>
      </c>
      <c r="F85" s="141" t="str">
        <f t="shared" si="7"/>
        <v/>
      </c>
      <c r="G85" s="112" t="str">
        <f t="shared" si="8"/>
        <v/>
      </c>
    </row>
    <row r="86" spans="1:7" x14ac:dyDescent="0.35">
      <c r="A86" s="140" t="str">
        <f t="shared" si="9"/>
        <v/>
      </c>
      <c r="B86" s="123" t="str">
        <f t="shared" si="10"/>
        <v/>
      </c>
      <c r="C86" s="112" t="str">
        <f t="shared" si="11"/>
        <v/>
      </c>
      <c r="D86" s="141" t="str">
        <f t="shared" si="12"/>
        <v/>
      </c>
      <c r="E86" s="141" t="str">
        <f t="shared" si="13"/>
        <v/>
      </c>
      <c r="F86" s="141" t="str">
        <f t="shared" si="7"/>
        <v/>
      </c>
      <c r="G86" s="112" t="str">
        <f t="shared" si="8"/>
        <v/>
      </c>
    </row>
    <row r="87" spans="1:7" x14ac:dyDescent="0.35">
      <c r="A87" s="140" t="str">
        <f t="shared" si="9"/>
        <v/>
      </c>
      <c r="B87" s="123" t="str">
        <f t="shared" si="10"/>
        <v/>
      </c>
      <c r="C87" s="112" t="str">
        <f t="shared" si="11"/>
        <v/>
      </c>
      <c r="D87" s="141" t="str">
        <f t="shared" si="12"/>
        <v/>
      </c>
      <c r="E87" s="141" t="str">
        <f t="shared" si="13"/>
        <v/>
      </c>
      <c r="F87" s="141" t="str">
        <f t="shared" si="7"/>
        <v/>
      </c>
      <c r="G87" s="112" t="str">
        <f t="shared" si="8"/>
        <v/>
      </c>
    </row>
    <row r="88" spans="1:7" x14ac:dyDescent="0.35">
      <c r="A88" s="140" t="str">
        <f t="shared" si="9"/>
        <v/>
      </c>
      <c r="B88" s="123" t="str">
        <f t="shared" si="10"/>
        <v/>
      </c>
      <c r="C88" s="112" t="str">
        <f t="shared" si="11"/>
        <v/>
      </c>
      <c r="D88" s="141" t="str">
        <f t="shared" si="12"/>
        <v/>
      </c>
      <c r="E88" s="141" t="str">
        <f t="shared" si="13"/>
        <v/>
      </c>
      <c r="F88" s="141" t="str">
        <f t="shared" si="7"/>
        <v/>
      </c>
      <c r="G88" s="112" t="str">
        <f t="shared" si="8"/>
        <v/>
      </c>
    </row>
    <row r="89" spans="1:7" x14ac:dyDescent="0.35">
      <c r="A89" s="140" t="str">
        <f t="shared" si="9"/>
        <v/>
      </c>
      <c r="B89" s="123" t="str">
        <f t="shared" si="10"/>
        <v/>
      </c>
      <c r="C89" s="112" t="str">
        <f t="shared" si="11"/>
        <v/>
      </c>
      <c r="D89" s="141" t="str">
        <f t="shared" si="12"/>
        <v/>
      </c>
      <c r="E89" s="141" t="str">
        <f t="shared" si="13"/>
        <v/>
      </c>
      <c r="F89" s="141" t="str">
        <f t="shared" si="7"/>
        <v/>
      </c>
      <c r="G89" s="112" t="str">
        <f t="shared" si="8"/>
        <v/>
      </c>
    </row>
    <row r="90" spans="1:7" x14ac:dyDescent="0.35">
      <c r="A90" s="140" t="str">
        <f t="shared" si="9"/>
        <v/>
      </c>
      <c r="B90" s="123" t="str">
        <f t="shared" si="10"/>
        <v/>
      </c>
      <c r="C90" s="112" t="str">
        <f t="shared" si="11"/>
        <v/>
      </c>
      <c r="D90" s="141" t="str">
        <f t="shared" si="12"/>
        <v/>
      </c>
      <c r="E90" s="141" t="str">
        <f t="shared" si="13"/>
        <v/>
      </c>
      <c r="F90" s="141" t="str">
        <f t="shared" si="7"/>
        <v/>
      </c>
      <c r="G90" s="112" t="str">
        <f t="shared" si="8"/>
        <v/>
      </c>
    </row>
    <row r="91" spans="1:7" x14ac:dyDescent="0.35">
      <c r="A91" s="140" t="str">
        <f t="shared" si="9"/>
        <v/>
      </c>
      <c r="B91" s="123" t="str">
        <f t="shared" si="10"/>
        <v/>
      </c>
      <c r="C91" s="112" t="str">
        <f t="shared" si="11"/>
        <v/>
      </c>
      <c r="D91" s="141" t="str">
        <f t="shared" si="12"/>
        <v/>
      </c>
      <c r="E91" s="141" t="str">
        <f t="shared" si="13"/>
        <v/>
      </c>
      <c r="F91" s="141" t="str">
        <f t="shared" si="7"/>
        <v/>
      </c>
      <c r="G91" s="112" t="str">
        <f t="shared" si="8"/>
        <v/>
      </c>
    </row>
    <row r="92" spans="1:7" x14ac:dyDescent="0.35">
      <c r="A92" s="140" t="str">
        <f t="shared" si="9"/>
        <v/>
      </c>
      <c r="B92" s="123" t="str">
        <f t="shared" si="10"/>
        <v/>
      </c>
      <c r="C92" s="112" t="str">
        <f t="shared" si="11"/>
        <v/>
      </c>
      <c r="D92" s="141" t="str">
        <f t="shared" si="12"/>
        <v/>
      </c>
      <c r="E92" s="141" t="str">
        <f t="shared" si="13"/>
        <v/>
      </c>
      <c r="F92" s="141" t="str">
        <f t="shared" si="7"/>
        <v/>
      </c>
      <c r="G92" s="112" t="str">
        <f t="shared" si="8"/>
        <v/>
      </c>
    </row>
    <row r="93" spans="1:7" x14ac:dyDescent="0.35">
      <c r="A93" s="140" t="str">
        <f t="shared" si="9"/>
        <v/>
      </c>
      <c r="B93" s="123" t="str">
        <f t="shared" si="10"/>
        <v/>
      </c>
      <c r="C93" s="112" t="str">
        <f t="shared" si="11"/>
        <v/>
      </c>
      <c r="D93" s="141" t="str">
        <f t="shared" si="12"/>
        <v/>
      </c>
      <c r="E93" s="141" t="str">
        <f t="shared" si="13"/>
        <v/>
      </c>
      <c r="F93" s="141" t="str">
        <f t="shared" si="7"/>
        <v/>
      </c>
      <c r="G93" s="112" t="str">
        <f t="shared" si="8"/>
        <v/>
      </c>
    </row>
    <row r="94" spans="1:7" x14ac:dyDescent="0.35">
      <c r="A94" s="140" t="str">
        <f t="shared" si="9"/>
        <v/>
      </c>
      <c r="B94" s="123" t="str">
        <f t="shared" si="10"/>
        <v/>
      </c>
      <c r="C94" s="112" t="str">
        <f t="shared" si="11"/>
        <v/>
      </c>
      <c r="D94" s="141" t="str">
        <f t="shared" si="12"/>
        <v/>
      </c>
      <c r="E94" s="141" t="str">
        <f t="shared" si="13"/>
        <v/>
      </c>
      <c r="F94" s="141" t="str">
        <f t="shared" si="7"/>
        <v/>
      </c>
      <c r="G94" s="112" t="str">
        <f t="shared" si="8"/>
        <v/>
      </c>
    </row>
    <row r="95" spans="1:7" x14ac:dyDescent="0.35">
      <c r="A95" s="140" t="str">
        <f t="shared" si="9"/>
        <v/>
      </c>
      <c r="B95" s="123" t="str">
        <f t="shared" si="10"/>
        <v/>
      </c>
      <c r="C95" s="112" t="str">
        <f t="shared" si="11"/>
        <v/>
      </c>
      <c r="D95" s="141" t="str">
        <f t="shared" si="12"/>
        <v/>
      </c>
      <c r="E95" s="141" t="str">
        <f t="shared" si="13"/>
        <v/>
      </c>
      <c r="F95" s="141" t="str">
        <f t="shared" si="7"/>
        <v/>
      </c>
      <c r="G95" s="112" t="str">
        <f t="shared" si="8"/>
        <v/>
      </c>
    </row>
    <row r="96" spans="1:7" x14ac:dyDescent="0.35">
      <c r="A96" s="140" t="str">
        <f t="shared" si="9"/>
        <v/>
      </c>
      <c r="B96" s="123" t="str">
        <f t="shared" si="10"/>
        <v/>
      </c>
      <c r="C96" s="112" t="str">
        <f t="shared" si="11"/>
        <v/>
      </c>
      <c r="D96" s="141" t="str">
        <f t="shared" si="12"/>
        <v/>
      </c>
      <c r="E96" s="141" t="str">
        <f t="shared" si="13"/>
        <v/>
      </c>
      <c r="F96" s="141" t="str">
        <f t="shared" si="7"/>
        <v/>
      </c>
      <c r="G96" s="112" t="str">
        <f t="shared" si="8"/>
        <v/>
      </c>
    </row>
    <row r="97" spans="1:7" x14ac:dyDescent="0.35">
      <c r="A97" s="140" t="str">
        <f t="shared" si="9"/>
        <v/>
      </c>
      <c r="B97" s="123" t="str">
        <f t="shared" si="10"/>
        <v/>
      </c>
      <c r="C97" s="112" t="str">
        <f t="shared" si="11"/>
        <v/>
      </c>
      <c r="D97" s="141" t="str">
        <f t="shared" si="12"/>
        <v/>
      </c>
      <c r="E97" s="141" t="str">
        <f t="shared" si="13"/>
        <v/>
      </c>
      <c r="F97" s="141" t="str">
        <f t="shared" si="7"/>
        <v/>
      </c>
      <c r="G97" s="112" t="str">
        <f t="shared" si="8"/>
        <v/>
      </c>
    </row>
    <row r="98" spans="1:7" x14ac:dyDescent="0.35">
      <c r="A98" s="140" t="str">
        <f t="shared" si="9"/>
        <v/>
      </c>
      <c r="B98" s="123" t="str">
        <f t="shared" si="10"/>
        <v/>
      </c>
      <c r="C98" s="112" t="str">
        <f t="shared" si="11"/>
        <v/>
      </c>
      <c r="D98" s="141" t="str">
        <f t="shared" si="12"/>
        <v/>
      </c>
      <c r="E98" s="141" t="str">
        <f t="shared" si="13"/>
        <v/>
      </c>
      <c r="F98" s="141" t="str">
        <f t="shared" si="7"/>
        <v/>
      </c>
      <c r="G98" s="112" t="str">
        <f t="shared" si="8"/>
        <v/>
      </c>
    </row>
    <row r="99" spans="1:7" x14ac:dyDescent="0.35">
      <c r="A99" s="140" t="str">
        <f t="shared" si="9"/>
        <v/>
      </c>
      <c r="B99" s="123" t="str">
        <f t="shared" si="10"/>
        <v/>
      </c>
      <c r="C99" s="112" t="str">
        <f t="shared" si="11"/>
        <v/>
      </c>
      <c r="D99" s="141" t="str">
        <f t="shared" si="12"/>
        <v/>
      </c>
      <c r="E99" s="141" t="str">
        <f t="shared" si="13"/>
        <v/>
      </c>
      <c r="F99" s="141" t="str">
        <f t="shared" si="7"/>
        <v/>
      </c>
      <c r="G99" s="112" t="str">
        <f t="shared" si="8"/>
        <v/>
      </c>
    </row>
    <row r="100" spans="1:7" x14ac:dyDescent="0.35">
      <c r="A100" s="140" t="str">
        <f t="shared" si="9"/>
        <v/>
      </c>
      <c r="B100" s="123" t="str">
        <f t="shared" si="10"/>
        <v/>
      </c>
      <c r="C100" s="112" t="str">
        <f t="shared" si="11"/>
        <v/>
      </c>
      <c r="D100" s="141" t="str">
        <f t="shared" si="12"/>
        <v/>
      </c>
      <c r="E100" s="141" t="str">
        <f t="shared" si="13"/>
        <v/>
      </c>
      <c r="F100" s="141" t="str">
        <f t="shared" si="7"/>
        <v/>
      </c>
      <c r="G100" s="112" t="str">
        <f t="shared" si="8"/>
        <v/>
      </c>
    </row>
    <row r="101" spans="1:7" x14ac:dyDescent="0.35">
      <c r="A101" s="140" t="str">
        <f t="shared" si="9"/>
        <v/>
      </c>
      <c r="B101" s="123" t="str">
        <f t="shared" si="10"/>
        <v/>
      </c>
      <c r="C101" s="112" t="str">
        <f t="shared" si="11"/>
        <v/>
      </c>
      <c r="D101" s="141" t="str">
        <f t="shared" si="12"/>
        <v/>
      </c>
      <c r="E101" s="141" t="str">
        <f t="shared" si="13"/>
        <v/>
      </c>
      <c r="F101" s="141" t="str">
        <f t="shared" si="7"/>
        <v/>
      </c>
      <c r="G101" s="112" t="str">
        <f t="shared" si="8"/>
        <v/>
      </c>
    </row>
    <row r="102" spans="1:7" x14ac:dyDescent="0.35">
      <c r="A102" s="140" t="str">
        <f t="shared" si="9"/>
        <v/>
      </c>
      <c r="B102" s="123" t="str">
        <f t="shared" si="10"/>
        <v/>
      </c>
      <c r="C102" s="112" t="str">
        <f t="shared" si="11"/>
        <v/>
      </c>
      <c r="D102" s="141" t="str">
        <f t="shared" si="12"/>
        <v/>
      </c>
      <c r="E102" s="141" t="str">
        <f t="shared" si="13"/>
        <v/>
      </c>
      <c r="F102" s="141" t="str">
        <f t="shared" si="7"/>
        <v/>
      </c>
      <c r="G102" s="112" t="str">
        <f t="shared" si="8"/>
        <v/>
      </c>
    </row>
    <row r="103" spans="1:7" x14ac:dyDescent="0.35">
      <c r="A103" s="140" t="str">
        <f t="shared" si="9"/>
        <v/>
      </c>
      <c r="B103" s="123" t="str">
        <f t="shared" si="10"/>
        <v/>
      </c>
      <c r="C103" s="112" t="str">
        <f t="shared" si="11"/>
        <v/>
      </c>
      <c r="D103" s="141" t="str">
        <f t="shared" si="12"/>
        <v/>
      </c>
      <c r="E103" s="141" t="str">
        <f t="shared" si="13"/>
        <v/>
      </c>
      <c r="F103" s="141" t="str">
        <f t="shared" si="7"/>
        <v/>
      </c>
      <c r="G103" s="112" t="str">
        <f t="shared" si="8"/>
        <v/>
      </c>
    </row>
    <row r="104" spans="1:7" x14ac:dyDescent="0.35">
      <c r="A104" s="140" t="str">
        <f t="shared" si="9"/>
        <v/>
      </c>
      <c r="B104" s="123" t="str">
        <f t="shared" si="10"/>
        <v/>
      </c>
      <c r="C104" s="112" t="str">
        <f t="shared" si="11"/>
        <v/>
      </c>
      <c r="D104" s="141" t="str">
        <f t="shared" si="12"/>
        <v/>
      </c>
      <c r="E104" s="141" t="str">
        <f t="shared" si="13"/>
        <v/>
      </c>
      <c r="F104" s="141" t="str">
        <f t="shared" si="7"/>
        <v/>
      </c>
      <c r="G104" s="112" t="str">
        <f t="shared" si="8"/>
        <v/>
      </c>
    </row>
    <row r="105" spans="1:7" x14ac:dyDescent="0.35">
      <c r="A105" s="140" t="str">
        <f t="shared" si="9"/>
        <v/>
      </c>
      <c r="B105" s="123" t="str">
        <f t="shared" si="10"/>
        <v/>
      </c>
      <c r="C105" s="112" t="str">
        <f t="shared" si="11"/>
        <v/>
      </c>
      <c r="D105" s="141" t="str">
        <f t="shared" si="12"/>
        <v/>
      </c>
      <c r="E105" s="141" t="str">
        <f t="shared" si="13"/>
        <v/>
      </c>
      <c r="F105" s="141" t="str">
        <f t="shared" si="7"/>
        <v/>
      </c>
      <c r="G105" s="112" t="str">
        <f t="shared" si="8"/>
        <v/>
      </c>
    </row>
    <row r="106" spans="1:7" x14ac:dyDescent="0.35">
      <c r="A106" s="140" t="str">
        <f t="shared" si="9"/>
        <v/>
      </c>
      <c r="B106" s="123" t="str">
        <f t="shared" si="10"/>
        <v/>
      </c>
      <c r="C106" s="112" t="str">
        <f t="shared" si="11"/>
        <v/>
      </c>
      <c r="D106" s="141" t="str">
        <f t="shared" si="12"/>
        <v/>
      </c>
      <c r="E106" s="141" t="str">
        <f t="shared" si="13"/>
        <v/>
      </c>
      <c r="F106" s="141" t="str">
        <f t="shared" si="7"/>
        <v/>
      </c>
      <c r="G106" s="112" t="str">
        <f t="shared" si="8"/>
        <v/>
      </c>
    </row>
    <row r="107" spans="1:7" x14ac:dyDescent="0.35">
      <c r="A107" s="140" t="str">
        <f t="shared" si="9"/>
        <v/>
      </c>
      <c r="B107" s="123" t="str">
        <f t="shared" si="10"/>
        <v/>
      </c>
      <c r="C107" s="112" t="str">
        <f t="shared" si="11"/>
        <v/>
      </c>
      <c r="D107" s="141" t="str">
        <f t="shared" si="12"/>
        <v/>
      </c>
      <c r="E107" s="141" t="str">
        <f t="shared" si="13"/>
        <v/>
      </c>
      <c r="F107" s="141" t="str">
        <f t="shared" si="7"/>
        <v/>
      </c>
      <c r="G107" s="112" t="str">
        <f t="shared" si="8"/>
        <v/>
      </c>
    </row>
    <row r="108" spans="1:7" x14ac:dyDescent="0.35">
      <c r="A108" s="140" t="str">
        <f t="shared" si="9"/>
        <v/>
      </c>
      <c r="B108" s="123" t="str">
        <f t="shared" si="10"/>
        <v/>
      </c>
      <c r="C108" s="112" t="str">
        <f t="shared" si="11"/>
        <v/>
      </c>
      <c r="D108" s="141" t="str">
        <f t="shared" si="12"/>
        <v/>
      </c>
      <c r="E108" s="141" t="str">
        <f t="shared" si="13"/>
        <v/>
      </c>
      <c r="F108" s="141" t="str">
        <f t="shared" si="7"/>
        <v/>
      </c>
      <c r="G108" s="112" t="str">
        <f t="shared" si="8"/>
        <v/>
      </c>
    </row>
    <row r="109" spans="1:7" x14ac:dyDescent="0.35">
      <c r="A109" s="140" t="str">
        <f t="shared" si="9"/>
        <v/>
      </c>
      <c r="B109" s="123" t="str">
        <f t="shared" si="10"/>
        <v/>
      </c>
      <c r="C109" s="112" t="str">
        <f t="shared" si="11"/>
        <v/>
      </c>
      <c r="D109" s="141" t="str">
        <f t="shared" si="12"/>
        <v/>
      </c>
      <c r="E109" s="141" t="str">
        <f t="shared" si="13"/>
        <v/>
      </c>
      <c r="F109" s="141" t="str">
        <f t="shared" si="7"/>
        <v/>
      </c>
      <c r="G109" s="112" t="str">
        <f t="shared" si="8"/>
        <v/>
      </c>
    </row>
    <row r="110" spans="1:7" x14ac:dyDescent="0.35">
      <c r="A110" s="140" t="str">
        <f t="shared" si="9"/>
        <v/>
      </c>
      <c r="B110" s="123" t="str">
        <f t="shared" si="10"/>
        <v/>
      </c>
      <c r="C110" s="112" t="str">
        <f t="shared" si="11"/>
        <v/>
      </c>
      <c r="D110" s="141" t="str">
        <f t="shared" si="12"/>
        <v/>
      </c>
      <c r="E110" s="141" t="str">
        <f t="shared" si="13"/>
        <v/>
      </c>
      <c r="F110" s="141" t="str">
        <f t="shared" si="7"/>
        <v/>
      </c>
      <c r="G110" s="112" t="str">
        <f t="shared" si="8"/>
        <v/>
      </c>
    </row>
    <row r="111" spans="1:7" x14ac:dyDescent="0.35">
      <c r="A111" s="140" t="str">
        <f t="shared" si="9"/>
        <v/>
      </c>
      <c r="B111" s="123" t="str">
        <f t="shared" si="10"/>
        <v/>
      </c>
      <c r="C111" s="112" t="str">
        <f t="shared" si="11"/>
        <v/>
      </c>
      <c r="D111" s="141" t="str">
        <f t="shared" si="12"/>
        <v/>
      </c>
      <c r="E111" s="141" t="str">
        <f t="shared" si="13"/>
        <v/>
      </c>
      <c r="F111" s="141" t="str">
        <f t="shared" si="7"/>
        <v/>
      </c>
      <c r="G111" s="112" t="str">
        <f t="shared" si="8"/>
        <v/>
      </c>
    </row>
    <row r="112" spans="1:7" x14ac:dyDescent="0.35">
      <c r="A112" s="140" t="str">
        <f t="shared" si="9"/>
        <v/>
      </c>
      <c r="B112" s="123" t="str">
        <f t="shared" si="10"/>
        <v/>
      </c>
      <c r="C112" s="112" t="str">
        <f t="shared" si="11"/>
        <v/>
      </c>
      <c r="D112" s="141" t="str">
        <f t="shared" si="12"/>
        <v/>
      </c>
      <c r="E112" s="141" t="str">
        <f t="shared" si="13"/>
        <v/>
      </c>
      <c r="F112" s="141" t="str">
        <f t="shared" si="7"/>
        <v/>
      </c>
      <c r="G112" s="112" t="str">
        <f t="shared" si="8"/>
        <v/>
      </c>
    </row>
    <row r="113" spans="1:7" x14ac:dyDescent="0.35">
      <c r="A113" s="140" t="str">
        <f t="shared" si="9"/>
        <v/>
      </c>
      <c r="B113" s="123" t="str">
        <f t="shared" si="10"/>
        <v/>
      </c>
      <c r="C113" s="112" t="str">
        <f t="shared" si="11"/>
        <v/>
      </c>
      <c r="D113" s="141" t="str">
        <f t="shared" si="12"/>
        <v/>
      </c>
      <c r="E113" s="141" t="str">
        <f t="shared" si="13"/>
        <v/>
      </c>
      <c r="F113" s="141" t="str">
        <f t="shared" si="7"/>
        <v/>
      </c>
      <c r="G113" s="112" t="str">
        <f t="shared" si="8"/>
        <v/>
      </c>
    </row>
    <row r="114" spans="1:7" x14ac:dyDescent="0.35">
      <c r="A114" s="140" t="str">
        <f t="shared" si="9"/>
        <v/>
      </c>
      <c r="B114" s="123" t="str">
        <f t="shared" si="10"/>
        <v/>
      </c>
      <c r="C114" s="112" t="str">
        <f t="shared" si="11"/>
        <v/>
      </c>
      <c r="D114" s="141" t="str">
        <f t="shared" si="12"/>
        <v/>
      </c>
      <c r="E114" s="141" t="str">
        <f t="shared" si="13"/>
        <v/>
      </c>
      <c r="F114" s="141" t="str">
        <f t="shared" si="7"/>
        <v/>
      </c>
      <c r="G114" s="112" t="str">
        <f t="shared" si="8"/>
        <v/>
      </c>
    </row>
    <row r="115" spans="1:7" x14ac:dyDescent="0.35">
      <c r="A115" s="140" t="str">
        <f t="shared" si="9"/>
        <v/>
      </c>
      <c r="B115" s="123" t="str">
        <f t="shared" si="10"/>
        <v/>
      </c>
      <c r="C115" s="112" t="str">
        <f t="shared" si="11"/>
        <v/>
      </c>
      <c r="D115" s="141" t="str">
        <f t="shared" si="12"/>
        <v/>
      </c>
      <c r="E115" s="141" t="str">
        <f t="shared" si="13"/>
        <v/>
      </c>
      <c r="F115" s="141" t="str">
        <f t="shared" si="7"/>
        <v/>
      </c>
      <c r="G115" s="112" t="str">
        <f t="shared" si="8"/>
        <v/>
      </c>
    </row>
    <row r="116" spans="1:7" x14ac:dyDescent="0.35">
      <c r="A116" s="140" t="str">
        <f t="shared" si="9"/>
        <v/>
      </c>
      <c r="B116" s="123" t="str">
        <f t="shared" si="10"/>
        <v/>
      </c>
      <c r="C116" s="112" t="str">
        <f t="shared" si="11"/>
        <v/>
      </c>
      <c r="D116" s="141" t="str">
        <f t="shared" si="12"/>
        <v/>
      </c>
      <c r="E116" s="141" t="str">
        <f t="shared" si="13"/>
        <v/>
      </c>
      <c r="F116" s="141" t="str">
        <f t="shared" si="7"/>
        <v/>
      </c>
      <c r="G116" s="112" t="str">
        <f t="shared" si="8"/>
        <v/>
      </c>
    </row>
    <row r="117" spans="1:7" x14ac:dyDescent="0.35">
      <c r="A117" s="140" t="str">
        <f t="shared" si="9"/>
        <v/>
      </c>
      <c r="B117" s="123" t="str">
        <f t="shared" si="10"/>
        <v/>
      </c>
      <c r="C117" s="112" t="str">
        <f t="shared" si="11"/>
        <v/>
      </c>
      <c r="D117" s="141" t="str">
        <f t="shared" si="12"/>
        <v/>
      </c>
      <c r="E117" s="141" t="str">
        <f t="shared" si="13"/>
        <v/>
      </c>
      <c r="F117" s="141" t="str">
        <f t="shared" si="7"/>
        <v/>
      </c>
      <c r="G117" s="112" t="str">
        <f t="shared" si="8"/>
        <v/>
      </c>
    </row>
    <row r="118" spans="1:7" x14ac:dyDescent="0.35">
      <c r="A118" s="140" t="str">
        <f t="shared" si="9"/>
        <v/>
      </c>
      <c r="B118" s="123" t="str">
        <f t="shared" si="10"/>
        <v/>
      </c>
      <c r="C118" s="112" t="str">
        <f t="shared" si="11"/>
        <v/>
      </c>
      <c r="D118" s="141" t="str">
        <f t="shared" si="12"/>
        <v/>
      </c>
      <c r="E118" s="141" t="str">
        <f t="shared" si="13"/>
        <v/>
      </c>
      <c r="F118" s="141" t="str">
        <f t="shared" si="7"/>
        <v/>
      </c>
      <c r="G118" s="112" t="str">
        <f t="shared" si="8"/>
        <v/>
      </c>
    </row>
    <row r="119" spans="1:7" x14ac:dyDescent="0.35">
      <c r="A119" s="140" t="str">
        <f t="shared" si="9"/>
        <v/>
      </c>
      <c r="B119" s="123" t="str">
        <f t="shared" si="10"/>
        <v/>
      </c>
      <c r="C119" s="112" t="str">
        <f t="shared" si="11"/>
        <v/>
      </c>
      <c r="D119" s="141" t="str">
        <f t="shared" si="12"/>
        <v/>
      </c>
      <c r="E119" s="141" t="str">
        <f t="shared" si="13"/>
        <v/>
      </c>
      <c r="F119" s="141" t="str">
        <f t="shared" si="7"/>
        <v/>
      </c>
      <c r="G119" s="112" t="str">
        <f t="shared" si="8"/>
        <v/>
      </c>
    </row>
    <row r="120" spans="1:7" x14ac:dyDescent="0.35">
      <c r="A120" s="140" t="str">
        <f t="shared" si="9"/>
        <v/>
      </c>
      <c r="B120" s="123" t="str">
        <f t="shared" si="10"/>
        <v/>
      </c>
      <c r="C120" s="112" t="str">
        <f t="shared" si="11"/>
        <v/>
      </c>
      <c r="D120" s="141" t="str">
        <f t="shared" si="12"/>
        <v/>
      </c>
      <c r="E120" s="141" t="str">
        <f t="shared" si="13"/>
        <v/>
      </c>
      <c r="F120" s="141" t="str">
        <f t="shared" si="7"/>
        <v/>
      </c>
      <c r="G120" s="112" t="str">
        <f t="shared" si="8"/>
        <v/>
      </c>
    </row>
    <row r="121" spans="1:7" x14ac:dyDescent="0.35">
      <c r="A121" s="140" t="str">
        <f t="shared" si="9"/>
        <v/>
      </c>
      <c r="B121" s="123" t="str">
        <f t="shared" si="10"/>
        <v/>
      </c>
      <c r="C121" s="112" t="str">
        <f t="shared" si="11"/>
        <v/>
      </c>
      <c r="D121" s="141" t="str">
        <f t="shared" si="12"/>
        <v/>
      </c>
      <c r="E121" s="141" t="str">
        <f t="shared" si="13"/>
        <v/>
      </c>
      <c r="F121" s="141" t="str">
        <f t="shared" si="7"/>
        <v/>
      </c>
      <c r="G121" s="112" t="str">
        <f t="shared" si="8"/>
        <v/>
      </c>
    </row>
    <row r="122" spans="1:7" x14ac:dyDescent="0.35">
      <c r="A122" s="140" t="str">
        <f t="shared" si="9"/>
        <v/>
      </c>
      <c r="B122" s="123" t="str">
        <f t="shared" si="10"/>
        <v/>
      </c>
      <c r="C122" s="112" t="str">
        <f t="shared" si="11"/>
        <v/>
      </c>
      <c r="D122" s="141" t="str">
        <f t="shared" si="12"/>
        <v/>
      </c>
      <c r="E122" s="141" t="str">
        <f t="shared" si="13"/>
        <v/>
      </c>
      <c r="F122" s="141" t="str">
        <f t="shared" si="7"/>
        <v/>
      </c>
      <c r="G122" s="112" t="str">
        <f t="shared" si="8"/>
        <v/>
      </c>
    </row>
    <row r="123" spans="1:7" x14ac:dyDescent="0.35">
      <c r="A123" s="140" t="str">
        <f t="shared" si="9"/>
        <v/>
      </c>
      <c r="B123" s="123" t="str">
        <f t="shared" si="10"/>
        <v/>
      </c>
      <c r="C123" s="112" t="str">
        <f t="shared" si="11"/>
        <v/>
      </c>
      <c r="D123" s="141" t="str">
        <f t="shared" si="12"/>
        <v/>
      </c>
      <c r="E123" s="141" t="str">
        <f t="shared" si="13"/>
        <v/>
      </c>
      <c r="F123" s="141" t="str">
        <f t="shared" si="7"/>
        <v/>
      </c>
      <c r="G123" s="112" t="str">
        <f t="shared" si="8"/>
        <v/>
      </c>
    </row>
    <row r="124" spans="1:7" x14ac:dyDescent="0.35">
      <c r="A124" s="140" t="str">
        <f t="shared" si="9"/>
        <v/>
      </c>
      <c r="B124" s="123" t="str">
        <f t="shared" si="10"/>
        <v/>
      </c>
      <c r="C124" s="112" t="str">
        <f t="shared" si="11"/>
        <v/>
      </c>
      <c r="D124" s="141" t="str">
        <f t="shared" si="12"/>
        <v/>
      </c>
      <c r="E124" s="141" t="str">
        <f t="shared" si="13"/>
        <v/>
      </c>
      <c r="F124" s="141" t="str">
        <f t="shared" si="7"/>
        <v/>
      </c>
      <c r="G124" s="112" t="str">
        <f t="shared" si="8"/>
        <v/>
      </c>
    </row>
    <row r="125" spans="1:7" x14ac:dyDescent="0.35">
      <c r="A125" s="140" t="str">
        <f t="shared" si="9"/>
        <v/>
      </c>
      <c r="B125" s="123" t="str">
        <f t="shared" si="10"/>
        <v/>
      </c>
      <c r="C125" s="112" t="str">
        <f t="shared" si="11"/>
        <v/>
      </c>
      <c r="D125" s="141" t="str">
        <f t="shared" si="12"/>
        <v/>
      </c>
      <c r="E125" s="141" t="str">
        <f t="shared" si="13"/>
        <v/>
      </c>
      <c r="F125" s="141" t="str">
        <f t="shared" si="7"/>
        <v/>
      </c>
      <c r="G125" s="112" t="str">
        <f t="shared" si="8"/>
        <v/>
      </c>
    </row>
    <row r="126" spans="1:7" x14ac:dyDescent="0.35">
      <c r="A126" s="140" t="str">
        <f t="shared" si="9"/>
        <v/>
      </c>
      <c r="B126" s="123" t="str">
        <f t="shared" si="10"/>
        <v/>
      </c>
      <c r="C126" s="112" t="str">
        <f t="shared" si="11"/>
        <v/>
      </c>
      <c r="D126" s="141" t="str">
        <f t="shared" si="12"/>
        <v/>
      </c>
      <c r="E126" s="141" t="str">
        <f t="shared" si="13"/>
        <v/>
      </c>
      <c r="F126" s="141" t="str">
        <f t="shared" si="7"/>
        <v/>
      </c>
      <c r="G126" s="112" t="str">
        <f t="shared" si="8"/>
        <v/>
      </c>
    </row>
    <row r="127" spans="1:7" x14ac:dyDescent="0.35">
      <c r="A127" s="140" t="str">
        <f t="shared" si="9"/>
        <v/>
      </c>
      <c r="B127" s="123" t="str">
        <f t="shared" si="10"/>
        <v/>
      </c>
      <c r="C127" s="112" t="str">
        <f t="shared" si="11"/>
        <v/>
      </c>
      <c r="D127" s="141" t="str">
        <f t="shared" si="12"/>
        <v/>
      </c>
      <c r="E127" s="141" t="str">
        <f t="shared" si="13"/>
        <v/>
      </c>
      <c r="F127" s="141" t="str">
        <f t="shared" si="7"/>
        <v/>
      </c>
      <c r="G127" s="112" t="str">
        <f t="shared" si="8"/>
        <v/>
      </c>
    </row>
    <row r="128" spans="1:7" x14ac:dyDescent="0.35">
      <c r="A128" s="140" t="str">
        <f t="shared" si="9"/>
        <v/>
      </c>
      <c r="B128" s="123" t="str">
        <f t="shared" si="10"/>
        <v/>
      </c>
      <c r="C128" s="112" t="str">
        <f t="shared" si="11"/>
        <v/>
      </c>
      <c r="D128" s="141" t="str">
        <f t="shared" si="12"/>
        <v/>
      </c>
      <c r="E128" s="141" t="str">
        <f t="shared" si="13"/>
        <v/>
      </c>
      <c r="F128" s="141" t="str">
        <f t="shared" si="7"/>
        <v/>
      </c>
      <c r="G128" s="112" t="str">
        <f t="shared" si="8"/>
        <v/>
      </c>
    </row>
    <row r="129" spans="1:7" x14ac:dyDescent="0.35">
      <c r="A129" s="140" t="str">
        <f t="shared" si="9"/>
        <v/>
      </c>
      <c r="B129" s="123" t="str">
        <f t="shared" si="10"/>
        <v/>
      </c>
      <c r="C129" s="112" t="str">
        <f t="shared" si="11"/>
        <v/>
      </c>
      <c r="D129" s="141" t="str">
        <f t="shared" si="12"/>
        <v/>
      </c>
      <c r="E129" s="141" t="str">
        <f t="shared" si="13"/>
        <v/>
      </c>
      <c r="F129" s="141" t="str">
        <f t="shared" si="7"/>
        <v/>
      </c>
      <c r="G129" s="112" t="str">
        <f t="shared" si="8"/>
        <v/>
      </c>
    </row>
    <row r="130" spans="1:7" x14ac:dyDescent="0.35">
      <c r="A130" s="140" t="str">
        <f t="shared" si="9"/>
        <v/>
      </c>
      <c r="B130" s="123" t="str">
        <f t="shared" si="10"/>
        <v/>
      </c>
      <c r="C130" s="112" t="str">
        <f t="shared" si="11"/>
        <v/>
      </c>
      <c r="D130" s="141" t="str">
        <f t="shared" si="12"/>
        <v/>
      </c>
      <c r="E130" s="141" t="str">
        <f t="shared" si="13"/>
        <v/>
      </c>
      <c r="F130" s="141" t="str">
        <f t="shared" si="7"/>
        <v/>
      </c>
      <c r="G130" s="112" t="str">
        <f t="shared" si="8"/>
        <v/>
      </c>
    </row>
    <row r="131" spans="1:7" x14ac:dyDescent="0.35">
      <c r="A131" s="140" t="str">
        <f t="shared" si="9"/>
        <v/>
      </c>
      <c r="B131" s="123" t="str">
        <f t="shared" si="10"/>
        <v/>
      </c>
      <c r="C131" s="112" t="str">
        <f t="shared" si="11"/>
        <v/>
      </c>
      <c r="D131" s="141" t="str">
        <f t="shared" si="12"/>
        <v/>
      </c>
      <c r="E131" s="141" t="str">
        <f t="shared" si="13"/>
        <v/>
      </c>
      <c r="F131" s="141" t="str">
        <f t="shared" si="7"/>
        <v/>
      </c>
      <c r="G131" s="112" t="str">
        <f t="shared" si="8"/>
        <v/>
      </c>
    </row>
    <row r="132" spans="1:7" x14ac:dyDescent="0.35">
      <c r="A132" s="140" t="str">
        <f t="shared" si="9"/>
        <v/>
      </c>
      <c r="B132" s="123" t="str">
        <f t="shared" si="10"/>
        <v/>
      </c>
      <c r="C132" s="112" t="str">
        <f t="shared" si="11"/>
        <v/>
      </c>
      <c r="D132" s="141" t="str">
        <f t="shared" si="12"/>
        <v/>
      </c>
      <c r="E132" s="141" t="str">
        <f t="shared" si="13"/>
        <v/>
      </c>
      <c r="F132" s="141" t="str">
        <f t="shared" si="7"/>
        <v/>
      </c>
      <c r="G132" s="112" t="str">
        <f t="shared" si="8"/>
        <v/>
      </c>
    </row>
    <row r="133" spans="1:7" x14ac:dyDescent="0.35">
      <c r="A133" s="140" t="str">
        <f t="shared" si="9"/>
        <v/>
      </c>
      <c r="B133" s="123" t="str">
        <f t="shared" si="10"/>
        <v/>
      </c>
      <c r="C133" s="112" t="str">
        <f t="shared" si="11"/>
        <v/>
      </c>
      <c r="D133" s="141" t="str">
        <f t="shared" si="12"/>
        <v/>
      </c>
      <c r="E133" s="141" t="str">
        <f t="shared" si="13"/>
        <v/>
      </c>
      <c r="F133" s="141" t="str">
        <f t="shared" si="7"/>
        <v/>
      </c>
      <c r="G133" s="112" t="str">
        <f t="shared" si="8"/>
        <v/>
      </c>
    </row>
    <row r="134" spans="1:7" x14ac:dyDescent="0.35">
      <c r="A134" s="140" t="str">
        <f t="shared" si="9"/>
        <v/>
      </c>
      <c r="B134" s="123" t="str">
        <f t="shared" si="10"/>
        <v/>
      </c>
      <c r="C134" s="112" t="str">
        <f t="shared" si="11"/>
        <v/>
      </c>
      <c r="D134" s="141" t="str">
        <f t="shared" si="12"/>
        <v/>
      </c>
      <c r="E134" s="141" t="str">
        <f t="shared" si="13"/>
        <v/>
      </c>
      <c r="F134" s="141" t="str">
        <f t="shared" si="7"/>
        <v/>
      </c>
      <c r="G134" s="112" t="str">
        <f t="shared" si="8"/>
        <v/>
      </c>
    </row>
    <row r="135" spans="1:7" x14ac:dyDescent="0.35">
      <c r="A135" s="140" t="str">
        <f t="shared" si="9"/>
        <v/>
      </c>
      <c r="B135" s="123" t="str">
        <f t="shared" si="10"/>
        <v/>
      </c>
      <c r="C135" s="112" t="str">
        <f t="shared" si="11"/>
        <v/>
      </c>
      <c r="D135" s="141" t="str">
        <f t="shared" si="12"/>
        <v/>
      </c>
      <c r="E135" s="141" t="str">
        <f t="shared" si="13"/>
        <v/>
      </c>
      <c r="F135" s="141" t="str">
        <f t="shared" si="7"/>
        <v/>
      </c>
      <c r="G135" s="112" t="str">
        <f t="shared" si="8"/>
        <v/>
      </c>
    </row>
    <row r="136" spans="1:7" x14ac:dyDescent="0.35">
      <c r="A136" s="140" t="str">
        <f t="shared" si="9"/>
        <v/>
      </c>
      <c r="B136" s="123" t="str">
        <f t="shared" si="10"/>
        <v/>
      </c>
      <c r="C136" s="112" t="str">
        <f t="shared" si="11"/>
        <v/>
      </c>
      <c r="D136" s="141" t="str">
        <f t="shared" si="12"/>
        <v/>
      </c>
      <c r="E136" s="141" t="str">
        <f t="shared" si="13"/>
        <v/>
      </c>
      <c r="F136" s="141" t="str">
        <f t="shared" si="7"/>
        <v/>
      </c>
      <c r="G136" s="112" t="str">
        <f t="shared" si="8"/>
        <v/>
      </c>
    </row>
    <row r="137" spans="1:7" x14ac:dyDescent="0.35">
      <c r="A137" s="140" t="str">
        <f t="shared" si="9"/>
        <v/>
      </c>
      <c r="B137" s="123" t="str">
        <f t="shared" si="10"/>
        <v/>
      </c>
      <c r="C137" s="112" t="str">
        <f t="shared" si="11"/>
        <v/>
      </c>
      <c r="D137" s="141" t="str">
        <f t="shared" si="12"/>
        <v/>
      </c>
      <c r="E137" s="141" t="str">
        <f t="shared" si="13"/>
        <v/>
      </c>
      <c r="F137" s="141" t="str">
        <f t="shared" si="7"/>
        <v/>
      </c>
      <c r="G137" s="112" t="str">
        <f t="shared" si="8"/>
        <v/>
      </c>
    </row>
    <row r="138" spans="1:7" x14ac:dyDescent="0.35">
      <c r="A138" s="140" t="str">
        <f t="shared" si="9"/>
        <v/>
      </c>
      <c r="B138" s="123" t="str">
        <f t="shared" si="10"/>
        <v/>
      </c>
      <c r="C138" s="112" t="str">
        <f t="shared" si="11"/>
        <v/>
      </c>
      <c r="D138" s="141" t="str">
        <f t="shared" si="12"/>
        <v/>
      </c>
      <c r="E138" s="141" t="str">
        <f t="shared" si="13"/>
        <v/>
      </c>
      <c r="F138" s="141" t="str">
        <f t="shared" si="7"/>
        <v/>
      </c>
      <c r="G138" s="112" t="str">
        <f t="shared" si="8"/>
        <v/>
      </c>
    </row>
    <row r="139" spans="1:7" x14ac:dyDescent="0.35">
      <c r="A139" s="140" t="str">
        <f t="shared" si="9"/>
        <v/>
      </c>
      <c r="B139" s="123" t="str">
        <f t="shared" si="10"/>
        <v/>
      </c>
      <c r="C139" s="112" t="str">
        <f t="shared" si="11"/>
        <v/>
      </c>
      <c r="D139" s="141" t="str">
        <f t="shared" si="12"/>
        <v/>
      </c>
      <c r="E139" s="141" t="str">
        <f t="shared" si="13"/>
        <v/>
      </c>
      <c r="F139" s="141" t="str">
        <f t="shared" si="7"/>
        <v/>
      </c>
      <c r="G139" s="112" t="str">
        <f t="shared" si="8"/>
        <v/>
      </c>
    </row>
    <row r="140" spans="1:7" x14ac:dyDescent="0.35">
      <c r="A140" s="140" t="str">
        <f t="shared" si="9"/>
        <v/>
      </c>
      <c r="B140" s="123" t="str">
        <f t="shared" si="10"/>
        <v/>
      </c>
      <c r="C140" s="112" t="str">
        <f t="shared" si="11"/>
        <v/>
      </c>
      <c r="D140" s="141" t="str">
        <f t="shared" si="12"/>
        <v/>
      </c>
      <c r="E140" s="141" t="str">
        <f t="shared" si="13"/>
        <v/>
      </c>
      <c r="F140" s="141" t="str">
        <f t="shared" si="7"/>
        <v/>
      </c>
      <c r="G140" s="112" t="str">
        <f t="shared" si="8"/>
        <v/>
      </c>
    </row>
    <row r="141" spans="1:7" x14ac:dyDescent="0.35">
      <c r="A141" s="140" t="str">
        <f t="shared" si="9"/>
        <v/>
      </c>
      <c r="B141" s="123" t="str">
        <f t="shared" si="10"/>
        <v/>
      </c>
      <c r="C141" s="112" t="str">
        <f t="shared" si="11"/>
        <v/>
      </c>
      <c r="D141" s="141" t="str">
        <f t="shared" si="12"/>
        <v/>
      </c>
      <c r="E141" s="141" t="str">
        <f t="shared" si="13"/>
        <v/>
      </c>
      <c r="F141" s="141" t="str">
        <f t="shared" si="7"/>
        <v/>
      </c>
      <c r="G141" s="112" t="str">
        <f t="shared" si="8"/>
        <v/>
      </c>
    </row>
    <row r="142" spans="1:7" x14ac:dyDescent="0.35">
      <c r="A142" s="140" t="str">
        <f t="shared" si="9"/>
        <v/>
      </c>
      <c r="B142" s="123" t="str">
        <f t="shared" si="10"/>
        <v/>
      </c>
      <c r="C142" s="112" t="str">
        <f t="shared" si="11"/>
        <v/>
      </c>
      <c r="D142" s="141" t="str">
        <f t="shared" si="12"/>
        <v/>
      </c>
      <c r="E142" s="141" t="str">
        <f t="shared" si="13"/>
        <v/>
      </c>
      <c r="F142" s="141" t="str">
        <f t="shared" si="7"/>
        <v/>
      </c>
      <c r="G142" s="112" t="str">
        <f t="shared" si="8"/>
        <v/>
      </c>
    </row>
    <row r="143" spans="1:7" x14ac:dyDescent="0.35">
      <c r="A143" s="140" t="str">
        <f t="shared" si="9"/>
        <v/>
      </c>
      <c r="B143" s="123" t="str">
        <f t="shared" si="10"/>
        <v/>
      </c>
      <c r="C143" s="112" t="str">
        <f t="shared" si="11"/>
        <v/>
      </c>
      <c r="D143" s="141" t="str">
        <f t="shared" si="12"/>
        <v/>
      </c>
      <c r="E143" s="141" t="str">
        <f t="shared" si="13"/>
        <v/>
      </c>
      <c r="F143" s="141" t="str">
        <f t="shared" si="7"/>
        <v/>
      </c>
      <c r="G143" s="112" t="str">
        <f t="shared" si="8"/>
        <v/>
      </c>
    </row>
    <row r="144" spans="1:7" x14ac:dyDescent="0.35">
      <c r="A144" s="140" t="str">
        <f t="shared" si="9"/>
        <v/>
      </c>
      <c r="B144" s="123" t="str">
        <f t="shared" si="10"/>
        <v/>
      </c>
      <c r="C144" s="112" t="str">
        <f t="shared" si="11"/>
        <v/>
      </c>
      <c r="D144" s="141" t="str">
        <f t="shared" si="12"/>
        <v/>
      </c>
      <c r="E144" s="141" t="str">
        <f t="shared" si="13"/>
        <v/>
      </c>
      <c r="F144" s="141" t="str">
        <f t="shared" ref="F144:F207" si="14">IF(B144="","",SUM(D144:E144))</f>
        <v/>
      </c>
      <c r="G144" s="112" t="str">
        <f t="shared" ref="G144:G207" si="15">IF(B144="","",SUM(C144)-SUM(E144))</f>
        <v/>
      </c>
    </row>
    <row r="145" spans="1:7" x14ac:dyDescent="0.35">
      <c r="A145" s="140" t="str">
        <f t="shared" ref="A145:A208" si="16">IF(B145="","",EDATE(A144,1))</f>
        <v/>
      </c>
      <c r="B145" s="123" t="str">
        <f t="shared" ref="B145:B208" si="17">IF(B144="","",IF(SUM(B144)+1&lt;=$E$7,SUM(B144)+1,""))</f>
        <v/>
      </c>
      <c r="C145" s="112" t="str">
        <f t="shared" ref="C145:C208" si="18">IF(B145="","",G144)</f>
        <v/>
      </c>
      <c r="D145" s="141" t="str">
        <f t="shared" ref="D145:D208" si="19">IF(B145="","",IPMT($E$11/12,B145,$E$7,-$E$8,$E$9,0))</f>
        <v/>
      </c>
      <c r="E145" s="141" t="str">
        <f t="shared" ref="E145:E208" si="20">IF(B145="","",PPMT($E$11/12,B145,$E$7,-$E$8,$E$9,0))</f>
        <v/>
      </c>
      <c r="F145" s="141" t="str">
        <f t="shared" si="14"/>
        <v/>
      </c>
      <c r="G145" s="112" t="str">
        <f t="shared" si="15"/>
        <v/>
      </c>
    </row>
    <row r="146" spans="1:7" x14ac:dyDescent="0.35">
      <c r="A146" s="140" t="str">
        <f t="shared" si="16"/>
        <v/>
      </c>
      <c r="B146" s="123" t="str">
        <f t="shared" si="17"/>
        <v/>
      </c>
      <c r="C146" s="112" t="str">
        <f t="shared" si="18"/>
        <v/>
      </c>
      <c r="D146" s="141" t="str">
        <f t="shared" si="19"/>
        <v/>
      </c>
      <c r="E146" s="141" t="str">
        <f t="shared" si="20"/>
        <v/>
      </c>
      <c r="F146" s="141" t="str">
        <f t="shared" si="14"/>
        <v/>
      </c>
      <c r="G146" s="112" t="str">
        <f t="shared" si="15"/>
        <v/>
      </c>
    </row>
    <row r="147" spans="1:7" x14ac:dyDescent="0.35">
      <c r="A147" s="140" t="str">
        <f t="shared" si="16"/>
        <v/>
      </c>
      <c r="B147" s="123" t="str">
        <f t="shared" si="17"/>
        <v/>
      </c>
      <c r="C147" s="112" t="str">
        <f t="shared" si="18"/>
        <v/>
      </c>
      <c r="D147" s="141" t="str">
        <f t="shared" si="19"/>
        <v/>
      </c>
      <c r="E147" s="141" t="str">
        <f t="shared" si="20"/>
        <v/>
      </c>
      <c r="F147" s="141" t="str">
        <f t="shared" si="14"/>
        <v/>
      </c>
      <c r="G147" s="112" t="str">
        <f t="shared" si="15"/>
        <v/>
      </c>
    </row>
    <row r="148" spans="1:7" x14ac:dyDescent="0.35">
      <c r="A148" s="140" t="str">
        <f t="shared" si="16"/>
        <v/>
      </c>
      <c r="B148" s="123" t="str">
        <f t="shared" si="17"/>
        <v/>
      </c>
      <c r="C148" s="112" t="str">
        <f t="shared" si="18"/>
        <v/>
      </c>
      <c r="D148" s="141" t="str">
        <f t="shared" si="19"/>
        <v/>
      </c>
      <c r="E148" s="141" t="str">
        <f t="shared" si="20"/>
        <v/>
      </c>
      <c r="F148" s="141" t="str">
        <f t="shared" si="14"/>
        <v/>
      </c>
      <c r="G148" s="112" t="str">
        <f t="shared" si="15"/>
        <v/>
      </c>
    </row>
    <row r="149" spans="1:7" x14ac:dyDescent="0.35">
      <c r="A149" s="140" t="str">
        <f t="shared" si="16"/>
        <v/>
      </c>
      <c r="B149" s="123" t="str">
        <f t="shared" si="17"/>
        <v/>
      </c>
      <c r="C149" s="112" t="str">
        <f t="shared" si="18"/>
        <v/>
      </c>
      <c r="D149" s="141" t="str">
        <f t="shared" si="19"/>
        <v/>
      </c>
      <c r="E149" s="141" t="str">
        <f t="shared" si="20"/>
        <v/>
      </c>
      <c r="F149" s="141" t="str">
        <f t="shared" si="14"/>
        <v/>
      </c>
      <c r="G149" s="112" t="str">
        <f t="shared" si="15"/>
        <v/>
      </c>
    </row>
    <row r="150" spans="1:7" x14ac:dyDescent="0.35">
      <c r="A150" s="140" t="str">
        <f t="shared" si="16"/>
        <v/>
      </c>
      <c r="B150" s="123" t="str">
        <f t="shared" si="17"/>
        <v/>
      </c>
      <c r="C150" s="112" t="str">
        <f t="shared" si="18"/>
        <v/>
      </c>
      <c r="D150" s="141" t="str">
        <f t="shared" si="19"/>
        <v/>
      </c>
      <c r="E150" s="141" t="str">
        <f t="shared" si="20"/>
        <v/>
      </c>
      <c r="F150" s="141" t="str">
        <f t="shared" si="14"/>
        <v/>
      </c>
      <c r="G150" s="112" t="str">
        <f t="shared" si="15"/>
        <v/>
      </c>
    </row>
    <row r="151" spans="1:7" x14ac:dyDescent="0.35">
      <c r="A151" s="140" t="str">
        <f t="shared" si="16"/>
        <v/>
      </c>
      <c r="B151" s="123" t="str">
        <f t="shared" si="17"/>
        <v/>
      </c>
      <c r="C151" s="112" t="str">
        <f t="shared" si="18"/>
        <v/>
      </c>
      <c r="D151" s="141" t="str">
        <f t="shared" si="19"/>
        <v/>
      </c>
      <c r="E151" s="141" t="str">
        <f t="shared" si="20"/>
        <v/>
      </c>
      <c r="F151" s="141" t="str">
        <f t="shared" si="14"/>
        <v/>
      </c>
      <c r="G151" s="112" t="str">
        <f t="shared" si="15"/>
        <v/>
      </c>
    </row>
    <row r="152" spans="1:7" x14ac:dyDescent="0.35">
      <c r="A152" s="140" t="str">
        <f t="shared" si="16"/>
        <v/>
      </c>
      <c r="B152" s="123" t="str">
        <f t="shared" si="17"/>
        <v/>
      </c>
      <c r="C152" s="112" t="str">
        <f t="shared" si="18"/>
        <v/>
      </c>
      <c r="D152" s="141" t="str">
        <f t="shared" si="19"/>
        <v/>
      </c>
      <c r="E152" s="141" t="str">
        <f t="shared" si="20"/>
        <v/>
      </c>
      <c r="F152" s="141" t="str">
        <f t="shared" si="14"/>
        <v/>
      </c>
      <c r="G152" s="112" t="str">
        <f t="shared" si="15"/>
        <v/>
      </c>
    </row>
    <row r="153" spans="1:7" x14ac:dyDescent="0.35">
      <c r="A153" s="140" t="str">
        <f t="shared" si="16"/>
        <v/>
      </c>
      <c r="B153" s="123" t="str">
        <f t="shared" si="17"/>
        <v/>
      </c>
      <c r="C153" s="112" t="str">
        <f t="shared" si="18"/>
        <v/>
      </c>
      <c r="D153" s="141" t="str">
        <f t="shared" si="19"/>
        <v/>
      </c>
      <c r="E153" s="141" t="str">
        <f t="shared" si="20"/>
        <v/>
      </c>
      <c r="F153" s="141" t="str">
        <f t="shared" si="14"/>
        <v/>
      </c>
      <c r="G153" s="112" t="str">
        <f t="shared" si="15"/>
        <v/>
      </c>
    </row>
    <row r="154" spans="1:7" x14ac:dyDescent="0.35">
      <c r="A154" s="140" t="str">
        <f t="shared" si="16"/>
        <v/>
      </c>
      <c r="B154" s="123" t="str">
        <f t="shared" si="17"/>
        <v/>
      </c>
      <c r="C154" s="112" t="str">
        <f t="shared" si="18"/>
        <v/>
      </c>
      <c r="D154" s="141" t="str">
        <f t="shared" si="19"/>
        <v/>
      </c>
      <c r="E154" s="141" t="str">
        <f t="shared" si="20"/>
        <v/>
      </c>
      <c r="F154" s="141" t="str">
        <f t="shared" si="14"/>
        <v/>
      </c>
      <c r="G154" s="112" t="str">
        <f t="shared" si="15"/>
        <v/>
      </c>
    </row>
    <row r="155" spans="1:7" x14ac:dyDescent="0.35">
      <c r="A155" s="140" t="str">
        <f t="shared" si="16"/>
        <v/>
      </c>
      <c r="B155" s="123" t="str">
        <f t="shared" si="17"/>
        <v/>
      </c>
      <c r="C155" s="112" t="str">
        <f t="shared" si="18"/>
        <v/>
      </c>
      <c r="D155" s="141" t="str">
        <f t="shared" si="19"/>
        <v/>
      </c>
      <c r="E155" s="141" t="str">
        <f t="shared" si="20"/>
        <v/>
      </c>
      <c r="F155" s="141" t="str">
        <f t="shared" si="14"/>
        <v/>
      </c>
      <c r="G155" s="112" t="str">
        <f t="shared" si="15"/>
        <v/>
      </c>
    </row>
    <row r="156" spans="1:7" x14ac:dyDescent="0.35">
      <c r="A156" s="140" t="str">
        <f t="shared" si="16"/>
        <v/>
      </c>
      <c r="B156" s="123" t="str">
        <f t="shared" si="17"/>
        <v/>
      </c>
      <c r="C156" s="112" t="str">
        <f t="shared" si="18"/>
        <v/>
      </c>
      <c r="D156" s="141" t="str">
        <f t="shared" si="19"/>
        <v/>
      </c>
      <c r="E156" s="141" t="str">
        <f t="shared" si="20"/>
        <v/>
      </c>
      <c r="F156" s="141" t="str">
        <f t="shared" si="14"/>
        <v/>
      </c>
      <c r="G156" s="112" t="str">
        <f t="shared" si="15"/>
        <v/>
      </c>
    </row>
    <row r="157" spans="1:7" x14ac:dyDescent="0.35">
      <c r="A157" s="140" t="str">
        <f t="shared" si="16"/>
        <v/>
      </c>
      <c r="B157" s="123" t="str">
        <f t="shared" si="17"/>
        <v/>
      </c>
      <c r="C157" s="112" t="str">
        <f t="shared" si="18"/>
        <v/>
      </c>
      <c r="D157" s="141" t="str">
        <f t="shared" si="19"/>
        <v/>
      </c>
      <c r="E157" s="141" t="str">
        <f t="shared" si="20"/>
        <v/>
      </c>
      <c r="F157" s="141" t="str">
        <f t="shared" si="14"/>
        <v/>
      </c>
      <c r="G157" s="112" t="str">
        <f t="shared" si="15"/>
        <v/>
      </c>
    </row>
    <row r="158" spans="1:7" x14ac:dyDescent="0.35">
      <c r="A158" s="140" t="str">
        <f t="shared" si="16"/>
        <v/>
      </c>
      <c r="B158" s="123" t="str">
        <f t="shared" si="17"/>
        <v/>
      </c>
      <c r="C158" s="112" t="str">
        <f t="shared" si="18"/>
        <v/>
      </c>
      <c r="D158" s="141" t="str">
        <f t="shared" si="19"/>
        <v/>
      </c>
      <c r="E158" s="141" t="str">
        <f t="shared" si="20"/>
        <v/>
      </c>
      <c r="F158" s="141" t="str">
        <f t="shared" si="14"/>
        <v/>
      </c>
      <c r="G158" s="112" t="str">
        <f t="shared" si="15"/>
        <v/>
      </c>
    </row>
    <row r="159" spans="1:7" x14ac:dyDescent="0.35">
      <c r="A159" s="140" t="str">
        <f t="shared" si="16"/>
        <v/>
      </c>
      <c r="B159" s="123" t="str">
        <f t="shared" si="17"/>
        <v/>
      </c>
      <c r="C159" s="112" t="str">
        <f t="shared" si="18"/>
        <v/>
      </c>
      <c r="D159" s="141" t="str">
        <f t="shared" si="19"/>
        <v/>
      </c>
      <c r="E159" s="141" t="str">
        <f t="shared" si="20"/>
        <v/>
      </c>
      <c r="F159" s="141" t="str">
        <f t="shared" si="14"/>
        <v/>
      </c>
      <c r="G159" s="112" t="str">
        <f t="shared" si="15"/>
        <v/>
      </c>
    </row>
    <row r="160" spans="1:7" x14ac:dyDescent="0.35">
      <c r="A160" s="140" t="str">
        <f t="shared" si="16"/>
        <v/>
      </c>
      <c r="B160" s="123" t="str">
        <f t="shared" si="17"/>
        <v/>
      </c>
      <c r="C160" s="112" t="str">
        <f t="shared" si="18"/>
        <v/>
      </c>
      <c r="D160" s="141" t="str">
        <f t="shared" si="19"/>
        <v/>
      </c>
      <c r="E160" s="141" t="str">
        <f t="shared" si="20"/>
        <v/>
      </c>
      <c r="F160" s="141" t="str">
        <f t="shared" si="14"/>
        <v/>
      </c>
      <c r="G160" s="112" t="str">
        <f t="shared" si="15"/>
        <v/>
      </c>
    </row>
    <row r="161" spans="1:7" x14ac:dyDescent="0.35">
      <c r="A161" s="140" t="str">
        <f t="shared" si="16"/>
        <v/>
      </c>
      <c r="B161" s="123" t="str">
        <f t="shared" si="17"/>
        <v/>
      </c>
      <c r="C161" s="112" t="str">
        <f t="shared" si="18"/>
        <v/>
      </c>
      <c r="D161" s="141" t="str">
        <f t="shared" si="19"/>
        <v/>
      </c>
      <c r="E161" s="141" t="str">
        <f t="shared" si="20"/>
        <v/>
      </c>
      <c r="F161" s="141" t="str">
        <f t="shared" si="14"/>
        <v/>
      </c>
      <c r="G161" s="112" t="str">
        <f t="shared" si="15"/>
        <v/>
      </c>
    </row>
    <row r="162" spans="1:7" x14ac:dyDescent="0.35">
      <c r="A162" s="140" t="str">
        <f t="shared" si="16"/>
        <v/>
      </c>
      <c r="B162" s="123" t="str">
        <f t="shared" si="17"/>
        <v/>
      </c>
      <c r="C162" s="112" t="str">
        <f t="shared" si="18"/>
        <v/>
      </c>
      <c r="D162" s="141" t="str">
        <f t="shared" si="19"/>
        <v/>
      </c>
      <c r="E162" s="141" t="str">
        <f t="shared" si="20"/>
        <v/>
      </c>
      <c r="F162" s="141" t="str">
        <f t="shared" si="14"/>
        <v/>
      </c>
      <c r="G162" s="112" t="str">
        <f t="shared" si="15"/>
        <v/>
      </c>
    </row>
    <row r="163" spans="1:7" x14ac:dyDescent="0.35">
      <c r="A163" s="140" t="str">
        <f t="shared" si="16"/>
        <v/>
      </c>
      <c r="B163" s="123" t="str">
        <f t="shared" si="17"/>
        <v/>
      </c>
      <c r="C163" s="112" t="str">
        <f t="shared" si="18"/>
        <v/>
      </c>
      <c r="D163" s="141" t="str">
        <f t="shared" si="19"/>
        <v/>
      </c>
      <c r="E163" s="141" t="str">
        <f t="shared" si="20"/>
        <v/>
      </c>
      <c r="F163" s="141" t="str">
        <f t="shared" si="14"/>
        <v/>
      </c>
      <c r="G163" s="112" t="str">
        <f t="shared" si="15"/>
        <v/>
      </c>
    </row>
    <row r="164" spans="1:7" x14ac:dyDescent="0.35">
      <c r="A164" s="140" t="str">
        <f t="shared" si="16"/>
        <v/>
      </c>
      <c r="B164" s="123" t="str">
        <f t="shared" si="17"/>
        <v/>
      </c>
      <c r="C164" s="112" t="str">
        <f t="shared" si="18"/>
        <v/>
      </c>
      <c r="D164" s="141" t="str">
        <f t="shared" si="19"/>
        <v/>
      </c>
      <c r="E164" s="141" t="str">
        <f t="shared" si="20"/>
        <v/>
      </c>
      <c r="F164" s="141" t="str">
        <f t="shared" si="14"/>
        <v/>
      </c>
      <c r="G164" s="112" t="str">
        <f t="shared" si="15"/>
        <v/>
      </c>
    </row>
    <row r="165" spans="1:7" x14ac:dyDescent="0.35">
      <c r="A165" s="140" t="str">
        <f t="shared" si="16"/>
        <v/>
      </c>
      <c r="B165" s="123" t="str">
        <f t="shared" si="17"/>
        <v/>
      </c>
      <c r="C165" s="112" t="str">
        <f t="shared" si="18"/>
        <v/>
      </c>
      <c r="D165" s="141" t="str">
        <f t="shared" si="19"/>
        <v/>
      </c>
      <c r="E165" s="141" t="str">
        <f t="shared" si="20"/>
        <v/>
      </c>
      <c r="F165" s="141" t="str">
        <f t="shared" si="14"/>
        <v/>
      </c>
      <c r="G165" s="112" t="str">
        <f t="shared" si="15"/>
        <v/>
      </c>
    </row>
    <row r="166" spans="1:7" x14ac:dyDescent="0.35">
      <c r="A166" s="140" t="str">
        <f t="shared" si="16"/>
        <v/>
      </c>
      <c r="B166" s="123" t="str">
        <f t="shared" si="17"/>
        <v/>
      </c>
      <c r="C166" s="112" t="str">
        <f t="shared" si="18"/>
        <v/>
      </c>
      <c r="D166" s="141" t="str">
        <f t="shared" si="19"/>
        <v/>
      </c>
      <c r="E166" s="141" t="str">
        <f t="shared" si="20"/>
        <v/>
      </c>
      <c r="F166" s="141" t="str">
        <f t="shared" si="14"/>
        <v/>
      </c>
      <c r="G166" s="112" t="str">
        <f t="shared" si="15"/>
        <v/>
      </c>
    </row>
    <row r="167" spans="1:7" x14ac:dyDescent="0.35">
      <c r="A167" s="140" t="str">
        <f t="shared" si="16"/>
        <v/>
      </c>
      <c r="B167" s="123" t="str">
        <f t="shared" si="17"/>
        <v/>
      </c>
      <c r="C167" s="112" t="str">
        <f t="shared" si="18"/>
        <v/>
      </c>
      <c r="D167" s="141" t="str">
        <f t="shared" si="19"/>
        <v/>
      </c>
      <c r="E167" s="141" t="str">
        <f t="shared" si="20"/>
        <v/>
      </c>
      <c r="F167" s="141" t="str">
        <f t="shared" si="14"/>
        <v/>
      </c>
      <c r="G167" s="112" t="str">
        <f t="shared" si="15"/>
        <v/>
      </c>
    </row>
    <row r="168" spans="1:7" x14ac:dyDescent="0.35">
      <c r="A168" s="140" t="str">
        <f t="shared" si="16"/>
        <v/>
      </c>
      <c r="B168" s="123" t="str">
        <f t="shared" si="17"/>
        <v/>
      </c>
      <c r="C168" s="112" t="str">
        <f t="shared" si="18"/>
        <v/>
      </c>
      <c r="D168" s="141" t="str">
        <f t="shared" si="19"/>
        <v/>
      </c>
      <c r="E168" s="141" t="str">
        <f t="shared" si="20"/>
        <v/>
      </c>
      <c r="F168" s="141" t="str">
        <f t="shared" si="14"/>
        <v/>
      </c>
      <c r="G168" s="112" t="str">
        <f t="shared" si="15"/>
        <v/>
      </c>
    </row>
    <row r="169" spans="1:7" x14ac:dyDescent="0.35">
      <c r="A169" s="140" t="str">
        <f t="shared" si="16"/>
        <v/>
      </c>
      <c r="B169" s="123" t="str">
        <f t="shared" si="17"/>
        <v/>
      </c>
      <c r="C169" s="112" t="str">
        <f t="shared" si="18"/>
        <v/>
      </c>
      <c r="D169" s="141" t="str">
        <f t="shared" si="19"/>
        <v/>
      </c>
      <c r="E169" s="141" t="str">
        <f t="shared" si="20"/>
        <v/>
      </c>
      <c r="F169" s="141" t="str">
        <f t="shared" si="14"/>
        <v/>
      </c>
      <c r="G169" s="112" t="str">
        <f t="shared" si="15"/>
        <v/>
      </c>
    </row>
    <row r="170" spans="1:7" x14ac:dyDescent="0.35">
      <c r="A170" s="140" t="str">
        <f t="shared" si="16"/>
        <v/>
      </c>
      <c r="B170" s="123" t="str">
        <f t="shared" si="17"/>
        <v/>
      </c>
      <c r="C170" s="112" t="str">
        <f t="shared" si="18"/>
        <v/>
      </c>
      <c r="D170" s="141" t="str">
        <f t="shared" si="19"/>
        <v/>
      </c>
      <c r="E170" s="141" t="str">
        <f t="shared" si="20"/>
        <v/>
      </c>
      <c r="F170" s="141" t="str">
        <f t="shared" si="14"/>
        <v/>
      </c>
      <c r="G170" s="112" t="str">
        <f t="shared" si="15"/>
        <v/>
      </c>
    </row>
    <row r="171" spans="1:7" x14ac:dyDescent="0.35">
      <c r="A171" s="140" t="str">
        <f t="shared" si="16"/>
        <v/>
      </c>
      <c r="B171" s="123" t="str">
        <f t="shared" si="17"/>
        <v/>
      </c>
      <c r="C171" s="112" t="str">
        <f t="shared" si="18"/>
        <v/>
      </c>
      <c r="D171" s="141" t="str">
        <f t="shared" si="19"/>
        <v/>
      </c>
      <c r="E171" s="141" t="str">
        <f t="shared" si="20"/>
        <v/>
      </c>
      <c r="F171" s="141" t="str">
        <f t="shared" si="14"/>
        <v/>
      </c>
      <c r="G171" s="112" t="str">
        <f t="shared" si="15"/>
        <v/>
      </c>
    </row>
    <row r="172" spans="1:7" x14ac:dyDescent="0.35">
      <c r="A172" s="140" t="str">
        <f t="shared" si="16"/>
        <v/>
      </c>
      <c r="B172" s="123" t="str">
        <f t="shared" si="17"/>
        <v/>
      </c>
      <c r="C172" s="112" t="str">
        <f t="shared" si="18"/>
        <v/>
      </c>
      <c r="D172" s="141" t="str">
        <f t="shared" si="19"/>
        <v/>
      </c>
      <c r="E172" s="141" t="str">
        <f t="shared" si="20"/>
        <v/>
      </c>
      <c r="F172" s="141" t="str">
        <f t="shared" si="14"/>
        <v/>
      </c>
      <c r="G172" s="112" t="str">
        <f t="shared" si="15"/>
        <v/>
      </c>
    </row>
    <row r="173" spans="1:7" x14ac:dyDescent="0.35">
      <c r="A173" s="140" t="str">
        <f t="shared" si="16"/>
        <v/>
      </c>
      <c r="B173" s="123" t="str">
        <f t="shared" si="17"/>
        <v/>
      </c>
      <c r="C173" s="112" t="str">
        <f t="shared" si="18"/>
        <v/>
      </c>
      <c r="D173" s="141" t="str">
        <f t="shared" si="19"/>
        <v/>
      </c>
      <c r="E173" s="141" t="str">
        <f t="shared" si="20"/>
        <v/>
      </c>
      <c r="F173" s="141" t="str">
        <f t="shared" si="14"/>
        <v/>
      </c>
      <c r="G173" s="112" t="str">
        <f t="shared" si="15"/>
        <v/>
      </c>
    </row>
    <row r="174" spans="1:7" x14ac:dyDescent="0.35">
      <c r="A174" s="140" t="str">
        <f t="shared" si="16"/>
        <v/>
      </c>
      <c r="B174" s="123" t="str">
        <f t="shared" si="17"/>
        <v/>
      </c>
      <c r="C174" s="112" t="str">
        <f t="shared" si="18"/>
        <v/>
      </c>
      <c r="D174" s="141" t="str">
        <f t="shared" si="19"/>
        <v/>
      </c>
      <c r="E174" s="141" t="str">
        <f t="shared" si="20"/>
        <v/>
      </c>
      <c r="F174" s="141" t="str">
        <f t="shared" si="14"/>
        <v/>
      </c>
      <c r="G174" s="112" t="str">
        <f t="shared" si="15"/>
        <v/>
      </c>
    </row>
    <row r="175" spans="1:7" x14ac:dyDescent="0.35">
      <c r="A175" s="140" t="str">
        <f t="shared" si="16"/>
        <v/>
      </c>
      <c r="B175" s="123" t="str">
        <f t="shared" si="17"/>
        <v/>
      </c>
      <c r="C175" s="112" t="str">
        <f t="shared" si="18"/>
        <v/>
      </c>
      <c r="D175" s="141" t="str">
        <f t="shared" si="19"/>
        <v/>
      </c>
      <c r="E175" s="141" t="str">
        <f t="shared" si="20"/>
        <v/>
      </c>
      <c r="F175" s="141" t="str">
        <f t="shared" si="14"/>
        <v/>
      </c>
      <c r="G175" s="112" t="str">
        <f t="shared" si="15"/>
        <v/>
      </c>
    </row>
    <row r="176" spans="1:7" x14ac:dyDescent="0.35">
      <c r="A176" s="140" t="str">
        <f t="shared" si="16"/>
        <v/>
      </c>
      <c r="B176" s="123" t="str">
        <f t="shared" si="17"/>
        <v/>
      </c>
      <c r="C176" s="112" t="str">
        <f t="shared" si="18"/>
        <v/>
      </c>
      <c r="D176" s="141" t="str">
        <f t="shared" si="19"/>
        <v/>
      </c>
      <c r="E176" s="141" t="str">
        <f t="shared" si="20"/>
        <v/>
      </c>
      <c r="F176" s="141" t="str">
        <f t="shared" si="14"/>
        <v/>
      </c>
      <c r="G176" s="112" t="str">
        <f t="shared" si="15"/>
        <v/>
      </c>
    </row>
    <row r="177" spans="1:7" x14ac:dyDescent="0.35">
      <c r="A177" s="140" t="str">
        <f t="shared" si="16"/>
        <v/>
      </c>
      <c r="B177" s="123" t="str">
        <f t="shared" si="17"/>
        <v/>
      </c>
      <c r="C177" s="112" t="str">
        <f t="shared" si="18"/>
        <v/>
      </c>
      <c r="D177" s="141" t="str">
        <f t="shared" si="19"/>
        <v/>
      </c>
      <c r="E177" s="141" t="str">
        <f t="shared" si="20"/>
        <v/>
      </c>
      <c r="F177" s="141" t="str">
        <f t="shared" si="14"/>
        <v/>
      </c>
      <c r="G177" s="112" t="str">
        <f t="shared" si="15"/>
        <v/>
      </c>
    </row>
    <row r="178" spans="1:7" x14ac:dyDescent="0.35">
      <c r="A178" s="140" t="str">
        <f t="shared" si="16"/>
        <v/>
      </c>
      <c r="B178" s="123" t="str">
        <f t="shared" si="17"/>
        <v/>
      </c>
      <c r="C178" s="112" t="str">
        <f t="shared" si="18"/>
        <v/>
      </c>
      <c r="D178" s="141" t="str">
        <f t="shared" si="19"/>
        <v/>
      </c>
      <c r="E178" s="141" t="str">
        <f t="shared" si="20"/>
        <v/>
      </c>
      <c r="F178" s="141" t="str">
        <f t="shared" si="14"/>
        <v/>
      </c>
      <c r="G178" s="112" t="str">
        <f t="shared" si="15"/>
        <v/>
      </c>
    </row>
    <row r="179" spans="1:7" x14ac:dyDescent="0.35">
      <c r="A179" s="140" t="str">
        <f t="shared" si="16"/>
        <v/>
      </c>
      <c r="B179" s="123" t="str">
        <f t="shared" si="17"/>
        <v/>
      </c>
      <c r="C179" s="112" t="str">
        <f t="shared" si="18"/>
        <v/>
      </c>
      <c r="D179" s="141" t="str">
        <f t="shared" si="19"/>
        <v/>
      </c>
      <c r="E179" s="141" t="str">
        <f t="shared" si="20"/>
        <v/>
      </c>
      <c r="F179" s="141" t="str">
        <f t="shared" si="14"/>
        <v/>
      </c>
      <c r="G179" s="112" t="str">
        <f t="shared" si="15"/>
        <v/>
      </c>
    </row>
    <row r="180" spans="1:7" x14ac:dyDescent="0.35">
      <c r="A180" s="140" t="str">
        <f t="shared" si="16"/>
        <v/>
      </c>
      <c r="B180" s="123" t="str">
        <f t="shared" si="17"/>
        <v/>
      </c>
      <c r="C180" s="112" t="str">
        <f t="shared" si="18"/>
        <v/>
      </c>
      <c r="D180" s="141" t="str">
        <f t="shared" si="19"/>
        <v/>
      </c>
      <c r="E180" s="141" t="str">
        <f t="shared" si="20"/>
        <v/>
      </c>
      <c r="F180" s="141" t="str">
        <f t="shared" si="14"/>
        <v/>
      </c>
      <c r="G180" s="112" t="str">
        <f t="shared" si="15"/>
        <v/>
      </c>
    </row>
    <row r="181" spans="1:7" x14ac:dyDescent="0.35">
      <c r="A181" s="140" t="str">
        <f t="shared" si="16"/>
        <v/>
      </c>
      <c r="B181" s="123" t="str">
        <f t="shared" si="17"/>
        <v/>
      </c>
      <c r="C181" s="112" t="str">
        <f t="shared" si="18"/>
        <v/>
      </c>
      <c r="D181" s="141" t="str">
        <f t="shared" si="19"/>
        <v/>
      </c>
      <c r="E181" s="141" t="str">
        <f t="shared" si="20"/>
        <v/>
      </c>
      <c r="F181" s="141" t="str">
        <f t="shared" si="14"/>
        <v/>
      </c>
      <c r="G181" s="112" t="str">
        <f t="shared" si="15"/>
        <v/>
      </c>
    </row>
    <row r="182" spans="1:7" x14ac:dyDescent="0.35">
      <c r="A182" s="140" t="str">
        <f t="shared" si="16"/>
        <v/>
      </c>
      <c r="B182" s="123" t="str">
        <f t="shared" si="17"/>
        <v/>
      </c>
      <c r="C182" s="112" t="str">
        <f t="shared" si="18"/>
        <v/>
      </c>
      <c r="D182" s="141" t="str">
        <f t="shared" si="19"/>
        <v/>
      </c>
      <c r="E182" s="141" t="str">
        <f t="shared" si="20"/>
        <v/>
      </c>
      <c r="F182" s="141" t="str">
        <f t="shared" si="14"/>
        <v/>
      </c>
      <c r="G182" s="112" t="str">
        <f t="shared" si="15"/>
        <v/>
      </c>
    </row>
    <row r="183" spans="1:7" x14ac:dyDescent="0.35">
      <c r="A183" s="140" t="str">
        <f t="shared" si="16"/>
        <v/>
      </c>
      <c r="B183" s="123" t="str">
        <f t="shared" si="17"/>
        <v/>
      </c>
      <c r="C183" s="112" t="str">
        <f t="shared" si="18"/>
        <v/>
      </c>
      <c r="D183" s="141" t="str">
        <f t="shared" si="19"/>
        <v/>
      </c>
      <c r="E183" s="141" t="str">
        <f t="shared" si="20"/>
        <v/>
      </c>
      <c r="F183" s="141" t="str">
        <f t="shared" si="14"/>
        <v/>
      </c>
      <c r="G183" s="112" t="str">
        <f t="shared" si="15"/>
        <v/>
      </c>
    </row>
    <row r="184" spans="1:7" x14ac:dyDescent="0.35">
      <c r="A184" s="140" t="str">
        <f t="shared" si="16"/>
        <v/>
      </c>
      <c r="B184" s="123" t="str">
        <f t="shared" si="17"/>
        <v/>
      </c>
      <c r="C184" s="112" t="str">
        <f t="shared" si="18"/>
        <v/>
      </c>
      <c r="D184" s="141" t="str">
        <f t="shared" si="19"/>
        <v/>
      </c>
      <c r="E184" s="141" t="str">
        <f t="shared" si="20"/>
        <v/>
      </c>
      <c r="F184" s="141" t="str">
        <f t="shared" si="14"/>
        <v/>
      </c>
      <c r="G184" s="112" t="str">
        <f t="shared" si="15"/>
        <v/>
      </c>
    </row>
    <row r="185" spans="1:7" x14ac:dyDescent="0.35">
      <c r="A185" s="140" t="str">
        <f t="shared" si="16"/>
        <v/>
      </c>
      <c r="B185" s="123" t="str">
        <f t="shared" si="17"/>
        <v/>
      </c>
      <c r="C185" s="112" t="str">
        <f t="shared" si="18"/>
        <v/>
      </c>
      <c r="D185" s="141" t="str">
        <f t="shared" si="19"/>
        <v/>
      </c>
      <c r="E185" s="141" t="str">
        <f t="shared" si="20"/>
        <v/>
      </c>
      <c r="F185" s="141" t="str">
        <f t="shared" si="14"/>
        <v/>
      </c>
      <c r="G185" s="112" t="str">
        <f t="shared" si="15"/>
        <v/>
      </c>
    </row>
    <row r="186" spans="1:7" x14ac:dyDescent="0.35">
      <c r="A186" s="140" t="str">
        <f t="shared" si="16"/>
        <v/>
      </c>
      <c r="B186" s="123" t="str">
        <f t="shared" si="17"/>
        <v/>
      </c>
      <c r="C186" s="112" t="str">
        <f t="shared" si="18"/>
        <v/>
      </c>
      <c r="D186" s="141" t="str">
        <f t="shared" si="19"/>
        <v/>
      </c>
      <c r="E186" s="141" t="str">
        <f t="shared" si="20"/>
        <v/>
      </c>
      <c r="F186" s="141" t="str">
        <f t="shared" si="14"/>
        <v/>
      </c>
      <c r="G186" s="112" t="str">
        <f t="shared" si="15"/>
        <v/>
      </c>
    </row>
    <row r="187" spans="1:7" x14ac:dyDescent="0.35">
      <c r="A187" s="140" t="str">
        <f t="shared" si="16"/>
        <v/>
      </c>
      <c r="B187" s="123" t="str">
        <f t="shared" si="17"/>
        <v/>
      </c>
      <c r="C187" s="112" t="str">
        <f t="shared" si="18"/>
        <v/>
      </c>
      <c r="D187" s="141" t="str">
        <f t="shared" si="19"/>
        <v/>
      </c>
      <c r="E187" s="141" t="str">
        <f t="shared" si="20"/>
        <v/>
      </c>
      <c r="F187" s="141" t="str">
        <f t="shared" si="14"/>
        <v/>
      </c>
      <c r="G187" s="112" t="str">
        <f t="shared" si="15"/>
        <v/>
      </c>
    </row>
    <row r="188" spans="1:7" x14ac:dyDescent="0.35">
      <c r="A188" s="140" t="str">
        <f t="shared" si="16"/>
        <v/>
      </c>
      <c r="B188" s="123" t="str">
        <f t="shared" si="17"/>
        <v/>
      </c>
      <c r="C188" s="112" t="str">
        <f t="shared" si="18"/>
        <v/>
      </c>
      <c r="D188" s="141" t="str">
        <f t="shared" si="19"/>
        <v/>
      </c>
      <c r="E188" s="141" t="str">
        <f t="shared" si="20"/>
        <v/>
      </c>
      <c r="F188" s="141" t="str">
        <f t="shared" si="14"/>
        <v/>
      </c>
      <c r="G188" s="112" t="str">
        <f t="shared" si="15"/>
        <v/>
      </c>
    </row>
    <row r="189" spans="1:7" x14ac:dyDescent="0.35">
      <c r="A189" s="140" t="str">
        <f t="shared" si="16"/>
        <v/>
      </c>
      <c r="B189" s="123" t="str">
        <f t="shared" si="17"/>
        <v/>
      </c>
      <c r="C189" s="112" t="str">
        <f t="shared" si="18"/>
        <v/>
      </c>
      <c r="D189" s="141" t="str">
        <f t="shared" si="19"/>
        <v/>
      </c>
      <c r="E189" s="141" t="str">
        <f t="shared" si="20"/>
        <v/>
      </c>
      <c r="F189" s="141" t="str">
        <f t="shared" si="14"/>
        <v/>
      </c>
      <c r="G189" s="112" t="str">
        <f t="shared" si="15"/>
        <v/>
      </c>
    </row>
    <row r="190" spans="1:7" x14ac:dyDescent="0.35">
      <c r="A190" s="140" t="str">
        <f t="shared" si="16"/>
        <v/>
      </c>
      <c r="B190" s="123" t="str">
        <f t="shared" si="17"/>
        <v/>
      </c>
      <c r="C190" s="112" t="str">
        <f t="shared" si="18"/>
        <v/>
      </c>
      <c r="D190" s="141" t="str">
        <f t="shared" si="19"/>
        <v/>
      </c>
      <c r="E190" s="141" t="str">
        <f t="shared" si="20"/>
        <v/>
      </c>
      <c r="F190" s="141" t="str">
        <f t="shared" si="14"/>
        <v/>
      </c>
      <c r="G190" s="112" t="str">
        <f t="shared" si="15"/>
        <v/>
      </c>
    </row>
    <row r="191" spans="1:7" x14ac:dyDescent="0.35">
      <c r="A191" s="140" t="str">
        <f t="shared" si="16"/>
        <v/>
      </c>
      <c r="B191" s="123" t="str">
        <f t="shared" si="17"/>
        <v/>
      </c>
      <c r="C191" s="112" t="str">
        <f t="shared" si="18"/>
        <v/>
      </c>
      <c r="D191" s="141" t="str">
        <f t="shared" si="19"/>
        <v/>
      </c>
      <c r="E191" s="141" t="str">
        <f t="shared" si="20"/>
        <v/>
      </c>
      <c r="F191" s="141" t="str">
        <f t="shared" si="14"/>
        <v/>
      </c>
      <c r="G191" s="112" t="str">
        <f t="shared" si="15"/>
        <v/>
      </c>
    </row>
    <row r="192" spans="1:7" x14ac:dyDescent="0.35">
      <c r="A192" s="140" t="str">
        <f t="shared" si="16"/>
        <v/>
      </c>
      <c r="B192" s="123" t="str">
        <f t="shared" si="17"/>
        <v/>
      </c>
      <c r="C192" s="112" t="str">
        <f t="shared" si="18"/>
        <v/>
      </c>
      <c r="D192" s="141" t="str">
        <f t="shared" si="19"/>
        <v/>
      </c>
      <c r="E192" s="141" t="str">
        <f t="shared" si="20"/>
        <v/>
      </c>
      <c r="F192" s="141" t="str">
        <f t="shared" si="14"/>
        <v/>
      </c>
      <c r="G192" s="112" t="str">
        <f t="shared" si="15"/>
        <v/>
      </c>
    </row>
    <row r="193" spans="1:7" x14ac:dyDescent="0.35">
      <c r="A193" s="140" t="str">
        <f t="shared" si="16"/>
        <v/>
      </c>
      <c r="B193" s="123" t="str">
        <f t="shared" si="17"/>
        <v/>
      </c>
      <c r="C193" s="112" t="str">
        <f t="shared" si="18"/>
        <v/>
      </c>
      <c r="D193" s="141" t="str">
        <f t="shared" si="19"/>
        <v/>
      </c>
      <c r="E193" s="141" t="str">
        <f t="shared" si="20"/>
        <v/>
      </c>
      <c r="F193" s="141" t="str">
        <f t="shared" si="14"/>
        <v/>
      </c>
      <c r="G193" s="112" t="str">
        <f t="shared" si="15"/>
        <v/>
      </c>
    </row>
    <row r="194" spans="1:7" x14ac:dyDescent="0.35">
      <c r="A194" s="140" t="str">
        <f t="shared" si="16"/>
        <v/>
      </c>
      <c r="B194" s="123" t="str">
        <f t="shared" si="17"/>
        <v/>
      </c>
      <c r="C194" s="112" t="str">
        <f t="shared" si="18"/>
        <v/>
      </c>
      <c r="D194" s="141" t="str">
        <f t="shared" si="19"/>
        <v/>
      </c>
      <c r="E194" s="141" t="str">
        <f t="shared" si="20"/>
        <v/>
      </c>
      <c r="F194" s="141" t="str">
        <f t="shared" si="14"/>
        <v/>
      </c>
      <c r="G194" s="112" t="str">
        <f t="shared" si="15"/>
        <v/>
      </c>
    </row>
    <row r="195" spans="1:7" x14ac:dyDescent="0.35">
      <c r="A195" s="140" t="str">
        <f t="shared" si="16"/>
        <v/>
      </c>
      <c r="B195" s="123" t="str">
        <f t="shared" si="17"/>
        <v/>
      </c>
      <c r="C195" s="112" t="str">
        <f t="shared" si="18"/>
        <v/>
      </c>
      <c r="D195" s="141" t="str">
        <f t="shared" si="19"/>
        <v/>
      </c>
      <c r="E195" s="141" t="str">
        <f t="shared" si="20"/>
        <v/>
      </c>
      <c r="F195" s="141" t="str">
        <f t="shared" si="14"/>
        <v/>
      </c>
      <c r="G195" s="112" t="str">
        <f t="shared" si="15"/>
        <v/>
      </c>
    </row>
    <row r="196" spans="1:7" x14ac:dyDescent="0.35">
      <c r="A196" s="140" t="str">
        <f t="shared" si="16"/>
        <v/>
      </c>
      <c r="B196" s="123" t="str">
        <f t="shared" si="17"/>
        <v/>
      </c>
      <c r="C196" s="112" t="str">
        <f t="shared" si="18"/>
        <v/>
      </c>
      <c r="D196" s="141" t="str">
        <f t="shared" si="19"/>
        <v/>
      </c>
      <c r="E196" s="141" t="str">
        <f t="shared" si="20"/>
        <v/>
      </c>
      <c r="F196" s="141" t="str">
        <f t="shared" si="14"/>
        <v/>
      </c>
      <c r="G196" s="112" t="str">
        <f t="shared" si="15"/>
        <v/>
      </c>
    </row>
    <row r="197" spans="1:7" x14ac:dyDescent="0.35">
      <c r="A197" s="140" t="str">
        <f t="shared" si="16"/>
        <v/>
      </c>
      <c r="B197" s="123" t="str">
        <f t="shared" si="17"/>
        <v/>
      </c>
      <c r="C197" s="112" t="str">
        <f t="shared" si="18"/>
        <v/>
      </c>
      <c r="D197" s="141" t="str">
        <f t="shared" si="19"/>
        <v/>
      </c>
      <c r="E197" s="141" t="str">
        <f t="shared" si="20"/>
        <v/>
      </c>
      <c r="F197" s="141" t="str">
        <f t="shared" si="14"/>
        <v/>
      </c>
      <c r="G197" s="112" t="str">
        <f t="shared" si="15"/>
        <v/>
      </c>
    </row>
    <row r="198" spans="1:7" x14ac:dyDescent="0.35">
      <c r="A198" s="140" t="str">
        <f t="shared" si="16"/>
        <v/>
      </c>
      <c r="B198" s="123" t="str">
        <f t="shared" si="17"/>
        <v/>
      </c>
      <c r="C198" s="112" t="str">
        <f t="shared" si="18"/>
        <v/>
      </c>
      <c r="D198" s="141" t="str">
        <f t="shared" si="19"/>
        <v/>
      </c>
      <c r="E198" s="141" t="str">
        <f t="shared" si="20"/>
        <v/>
      </c>
      <c r="F198" s="141" t="str">
        <f t="shared" si="14"/>
        <v/>
      </c>
      <c r="G198" s="112" t="str">
        <f t="shared" si="15"/>
        <v/>
      </c>
    </row>
    <row r="199" spans="1:7" x14ac:dyDescent="0.35">
      <c r="A199" s="140" t="str">
        <f t="shared" si="16"/>
        <v/>
      </c>
      <c r="B199" s="123" t="str">
        <f t="shared" si="17"/>
        <v/>
      </c>
      <c r="C199" s="112" t="str">
        <f t="shared" si="18"/>
        <v/>
      </c>
      <c r="D199" s="141" t="str">
        <f t="shared" si="19"/>
        <v/>
      </c>
      <c r="E199" s="141" t="str">
        <f t="shared" si="20"/>
        <v/>
      </c>
      <c r="F199" s="141" t="str">
        <f t="shared" si="14"/>
        <v/>
      </c>
      <c r="G199" s="112" t="str">
        <f t="shared" si="15"/>
        <v/>
      </c>
    </row>
    <row r="200" spans="1:7" x14ac:dyDescent="0.35">
      <c r="A200" s="140" t="str">
        <f t="shared" si="16"/>
        <v/>
      </c>
      <c r="B200" s="123" t="str">
        <f t="shared" si="17"/>
        <v/>
      </c>
      <c r="C200" s="112" t="str">
        <f t="shared" si="18"/>
        <v/>
      </c>
      <c r="D200" s="141" t="str">
        <f t="shared" si="19"/>
        <v/>
      </c>
      <c r="E200" s="141" t="str">
        <f t="shared" si="20"/>
        <v/>
      </c>
      <c r="F200" s="141" t="str">
        <f t="shared" si="14"/>
        <v/>
      </c>
      <c r="G200" s="112" t="str">
        <f t="shared" si="15"/>
        <v/>
      </c>
    </row>
    <row r="201" spans="1:7" x14ac:dyDescent="0.35">
      <c r="A201" s="140" t="str">
        <f t="shared" si="16"/>
        <v/>
      </c>
      <c r="B201" s="123" t="str">
        <f t="shared" si="17"/>
        <v/>
      </c>
      <c r="C201" s="112" t="str">
        <f t="shared" si="18"/>
        <v/>
      </c>
      <c r="D201" s="141" t="str">
        <f t="shared" si="19"/>
        <v/>
      </c>
      <c r="E201" s="141" t="str">
        <f t="shared" si="20"/>
        <v/>
      </c>
      <c r="F201" s="141" t="str">
        <f t="shared" si="14"/>
        <v/>
      </c>
      <c r="G201" s="112" t="str">
        <f t="shared" si="15"/>
        <v/>
      </c>
    </row>
    <row r="202" spans="1:7" x14ac:dyDescent="0.35">
      <c r="A202" s="140" t="str">
        <f t="shared" si="16"/>
        <v/>
      </c>
      <c r="B202" s="123" t="str">
        <f t="shared" si="17"/>
        <v/>
      </c>
      <c r="C202" s="112" t="str">
        <f t="shared" si="18"/>
        <v/>
      </c>
      <c r="D202" s="141" t="str">
        <f t="shared" si="19"/>
        <v/>
      </c>
      <c r="E202" s="141" t="str">
        <f t="shared" si="20"/>
        <v/>
      </c>
      <c r="F202" s="141" t="str">
        <f t="shared" si="14"/>
        <v/>
      </c>
      <c r="G202" s="112" t="str">
        <f t="shared" si="15"/>
        <v/>
      </c>
    </row>
    <row r="203" spans="1:7" x14ac:dyDescent="0.35">
      <c r="A203" s="140" t="str">
        <f t="shared" si="16"/>
        <v/>
      </c>
      <c r="B203" s="123" t="str">
        <f t="shared" si="17"/>
        <v/>
      </c>
      <c r="C203" s="112" t="str">
        <f t="shared" si="18"/>
        <v/>
      </c>
      <c r="D203" s="141" t="str">
        <f t="shared" si="19"/>
        <v/>
      </c>
      <c r="E203" s="141" t="str">
        <f t="shared" si="20"/>
        <v/>
      </c>
      <c r="F203" s="141" t="str">
        <f t="shared" si="14"/>
        <v/>
      </c>
      <c r="G203" s="112" t="str">
        <f t="shared" si="15"/>
        <v/>
      </c>
    </row>
    <row r="204" spans="1:7" x14ac:dyDescent="0.35">
      <c r="A204" s="140" t="str">
        <f t="shared" si="16"/>
        <v/>
      </c>
      <c r="B204" s="123" t="str">
        <f t="shared" si="17"/>
        <v/>
      </c>
      <c r="C204" s="112" t="str">
        <f t="shared" si="18"/>
        <v/>
      </c>
      <c r="D204" s="141" t="str">
        <f t="shared" si="19"/>
        <v/>
      </c>
      <c r="E204" s="141" t="str">
        <f t="shared" si="20"/>
        <v/>
      </c>
      <c r="F204" s="141" t="str">
        <f t="shared" si="14"/>
        <v/>
      </c>
      <c r="G204" s="112" t="str">
        <f t="shared" si="15"/>
        <v/>
      </c>
    </row>
    <row r="205" spans="1:7" x14ac:dyDescent="0.35">
      <c r="A205" s="140" t="str">
        <f t="shared" si="16"/>
        <v/>
      </c>
      <c r="B205" s="123" t="str">
        <f t="shared" si="17"/>
        <v/>
      </c>
      <c r="C205" s="112" t="str">
        <f t="shared" si="18"/>
        <v/>
      </c>
      <c r="D205" s="141" t="str">
        <f t="shared" si="19"/>
        <v/>
      </c>
      <c r="E205" s="141" t="str">
        <f t="shared" si="20"/>
        <v/>
      </c>
      <c r="F205" s="141" t="str">
        <f t="shared" si="14"/>
        <v/>
      </c>
      <c r="G205" s="112" t="str">
        <f t="shared" si="15"/>
        <v/>
      </c>
    </row>
    <row r="206" spans="1:7" x14ac:dyDescent="0.35">
      <c r="A206" s="140" t="str">
        <f t="shared" si="16"/>
        <v/>
      </c>
      <c r="B206" s="123" t="str">
        <f t="shared" si="17"/>
        <v/>
      </c>
      <c r="C206" s="112" t="str">
        <f t="shared" si="18"/>
        <v/>
      </c>
      <c r="D206" s="141" t="str">
        <f t="shared" si="19"/>
        <v/>
      </c>
      <c r="E206" s="141" t="str">
        <f t="shared" si="20"/>
        <v/>
      </c>
      <c r="F206" s="141" t="str">
        <f t="shared" si="14"/>
        <v/>
      </c>
      <c r="G206" s="112" t="str">
        <f t="shared" si="15"/>
        <v/>
      </c>
    </row>
    <row r="207" spans="1:7" x14ac:dyDescent="0.35">
      <c r="A207" s="140" t="str">
        <f t="shared" si="16"/>
        <v/>
      </c>
      <c r="B207" s="123" t="str">
        <f t="shared" si="17"/>
        <v/>
      </c>
      <c r="C207" s="112" t="str">
        <f t="shared" si="18"/>
        <v/>
      </c>
      <c r="D207" s="141" t="str">
        <f t="shared" si="19"/>
        <v/>
      </c>
      <c r="E207" s="141" t="str">
        <f t="shared" si="20"/>
        <v/>
      </c>
      <c r="F207" s="141" t="str">
        <f t="shared" si="14"/>
        <v/>
      </c>
      <c r="G207" s="112" t="str">
        <f t="shared" si="15"/>
        <v/>
      </c>
    </row>
    <row r="208" spans="1:7" x14ac:dyDescent="0.35">
      <c r="A208" s="140" t="str">
        <f t="shared" si="16"/>
        <v/>
      </c>
      <c r="B208" s="123" t="str">
        <f t="shared" si="17"/>
        <v/>
      </c>
      <c r="C208" s="112" t="str">
        <f t="shared" si="18"/>
        <v/>
      </c>
      <c r="D208" s="141" t="str">
        <f t="shared" si="19"/>
        <v/>
      </c>
      <c r="E208" s="141" t="str">
        <f t="shared" si="20"/>
        <v/>
      </c>
      <c r="F208" s="141" t="str">
        <f t="shared" ref="F208:F271" si="21">IF(B208="","",SUM(D208:E208))</f>
        <v/>
      </c>
      <c r="G208" s="112" t="str">
        <f t="shared" ref="G208:G271" si="22">IF(B208="","",SUM(C208)-SUM(E208))</f>
        <v/>
      </c>
    </row>
    <row r="209" spans="1:7" x14ac:dyDescent="0.35">
      <c r="A209" s="140" t="str">
        <f t="shared" ref="A209:A272" si="23">IF(B209="","",EDATE(A208,1))</f>
        <v/>
      </c>
      <c r="B209" s="123" t="str">
        <f t="shared" ref="B209:B272" si="24">IF(B208="","",IF(SUM(B208)+1&lt;=$E$7,SUM(B208)+1,""))</f>
        <v/>
      </c>
      <c r="C209" s="112" t="str">
        <f t="shared" ref="C209:C272" si="25">IF(B209="","",G208)</f>
        <v/>
      </c>
      <c r="D209" s="141" t="str">
        <f t="shared" ref="D209:D272" si="26">IF(B209="","",IPMT($E$11/12,B209,$E$7,-$E$8,$E$9,0))</f>
        <v/>
      </c>
      <c r="E209" s="141" t="str">
        <f t="shared" ref="E209:E272" si="27">IF(B209="","",PPMT($E$11/12,B209,$E$7,-$E$8,$E$9,0))</f>
        <v/>
      </c>
      <c r="F209" s="141" t="str">
        <f t="shared" si="21"/>
        <v/>
      </c>
      <c r="G209" s="112" t="str">
        <f t="shared" si="22"/>
        <v/>
      </c>
    </row>
    <row r="210" spans="1:7" x14ac:dyDescent="0.35">
      <c r="A210" s="140" t="str">
        <f t="shared" si="23"/>
        <v/>
      </c>
      <c r="B210" s="123" t="str">
        <f t="shared" si="24"/>
        <v/>
      </c>
      <c r="C210" s="112" t="str">
        <f t="shared" si="25"/>
        <v/>
      </c>
      <c r="D210" s="141" t="str">
        <f t="shared" si="26"/>
        <v/>
      </c>
      <c r="E210" s="141" t="str">
        <f t="shared" si="27"/>
        <v/>
      </c>
      <c r="F210" s="141" t="str">
        <f t="shared" si="21"/>
        <v/>
      </c>
      <c r="G210" s="112" t="str">
        <f t="shared" si="22"/>
        <v/>
      </c>
    </row>
    <row r="211" spans="1:7" x14ac:dyDescent="0.35">
      <c r="A211" s="140" t="str">
        <f t="shared" si="23"/>
        <v/>
      </c>
      <c r="B211" s="123" t="str">
        <f t="shared" si="24"/>
        <v/>
      </c>
      <c r="C211" s="112" t="str">
        <f t="shared" si="25"/>
        <v/>
      </c>
      <c r="D211" s="141" t="str">
        <f t="shared" si="26"/>
        <v/>
      </c>
      <c r="E211" s="141" t="str">
        <f t="shared" si="27"/>
        <v/>
      </c>
      <c r="F211" s="141" t="str">
        <f t="shared" si="21"/>
        <v/>
      </c>
      <c r="G211" s="112" t="str">
        <f t="shared" si="22"/>
        <v/>
      </c>
    </row>
    <row r="212" spans="1:7" x14ac:dyDescent="0.35">
      <c r="A212" s="140" t="str">
        <f t="shared" si="23"/>
        <v/>
      </c>
      <c r="B212" s="123" t="str">
        <f t="shared" si="24"/>
        <v/>
      </c>
      <c r="C212" s="112" t="str">
        <f t="shared" si="25"/>
        <v/>
      </c>
      <c r="D212" s="141" t="str">
        <f t="shared" si="26"/>
        <v/>
      </c>
      <c r="E212" s="141" t="str">
        <f t="shared" si="27"/>
        <v/>
      </c>
      <c r="F212" s="141" t="str">
        <f t="shared" si="21"/>
        <v/>
      </c>
      <c r="G212" s="112" t="str">
        <f t="shared" si="22"/>
        <v/>
      </c>
    </row>
    <row r="213" spans="1:7" x14ac:dyDescent="0.35">
      <c r="A213" s="140" t="str">
        <f t="shared" si="23"/>
        <v/>
      </c>
      <c r="B213" s="123" t="str">
        <f t="shared" si="24"/>
        <v/>
      </c>
      <c r="C213" s="112" t="str">
        <f t="shared" si="25"/>
        <v/>
      </c>
      <c r="D213" s="141" t="str">
        <f t="shared" si="26"/>
        <v/>
      </c>
      <c r="E213" s="141" t="str">
        <f t="shared" si="27"/>
        <v/>
      </c>
      <c r="F213" s="141" t="str">
        <f t="shared" si="21"/>
        <v/>
      </c>
      <c r="G213" s="112" t="str">
        <f t="shared" si="22"/>
        <v/>
      </c>
    </row>
    <row r="214" spans="1:7" x14ac:dyDescent="0.35">
      <c r="A214" s="140" t="str">
        <f t="shared" si="23"/>
        <v/>
      </c>
      <c r="B214" s="123" t="str">
        <f t="shared" si="24"/>
        <v/>
      </c>
      <c r="C214" s="112" t="str">
        <f t="shared" si="25"/>
        <v/>
      </c>
      <c r="D214" s="141" t="str">
        <f t="shared" si="26"/>
        <v/>
      </c>
      <c r="E214" s="141" t="str">
        <f t="shared" si="27"/>
        <v/>
      </c>
      <c r="F214" s="141" t="str">
        <f t="shared" si="21"/>
        <v/>
      </c>
      <c r="G214" s="112" t="str">
        <f t="shared" si="22"/>
        <v/>
      </c>
    </row>
    <row r="215" spans="1:7" x14ac:dyDescent="0.35">
      <c r="A215" s="140" t="str">
        <f t="shared" si="23"/>
        <v/>
      </c>
      <c r="B215" s="123" t="str">
        <f t="shared" si="24"/>
        <v/>
      </c>
      <c r="C215" s="112" t="str">
        <f t="shared" si="25"/>
        <v/>
      </c>
      <c r="D215" s="141" t="str">
        <f t="shared" si="26"/>
        <v/>
      </c>
      <c r="E215" s="141" t="str">
        <f t="shared" si="27"/>
        <v/>
      </c>
      <c r="F215" s="141" t="str">
        <f t="shared" si="21"/>
        <v/>
      </c>
      <c r="G215" s="112" t="str">
        <f t="shared" si="22"/>
        <v/>
      </c>
    </row>
    <row r="216" spans="1:7" x14ac:dyDescent="0.35">
      <c r="A216" s="140" t="str">
        <f t="shared" si="23"/>
        <v/>
      </c>
      <c r="B216" s="123" t="str">
        <f t="shared" si="24"/>
        <v/>
      </c>
      <c r="C216" s="112" t="str">
        <f t="shared" si="25"/>
        <v/>
      </c>
      <c r="D216" s="141" t="str">
        <f t="shared" si="26"/>
        <v/>
      </c>
      <c r="E216" s="141" t="str">
        <f t="shared" si="27"/>
        <v/>
      </c>
      <c r="F216" s="141" t="str">
        <f t="shared" si="21"/>
        <v/>
      </c>
      <c r="G216" s="112" t="str">
        <f t="shared" si="22"/>
        <v/>
      </c>
    </row>
    <row r="217" spans="1:7" x14ac:dyDescent="0.35">
      <c r="A217" s="140" t="str">
        <f t="shared" si="23"/>
        <v/>
      </c>
      <c r="B217" s="123" t="str">
        <f t="shared" si="24"/>
        <v/>
      </c>
      <c r="C217" s="112" t="str">
        <f t="shared" si="25"/>
        <v/>
      </c>
      <c r="D217" s="141" t="str">
        <f t="shared" si="26"/>
        <v/>
      </c>
      <c r="E217" s="141" t="str">
        <f t="shared" si="27"/>
        <v/>
      </c>
      <c r="F217" s="141" t="str">
        <f t="shared" si="21"/>
        <v/>
      </c>
      <c r="G217" s="112" t="str">
        <f t="shared" si="22"/>
        <v/>
      </c>
    </row>
    <row r="218" spans="1:7" x14ac:dyDescent="0.35">
      <c r="A218" s="140" t="str">
        <f t="shared" si="23"/>
        <v/>
      </c>
      <c r="B218" s="123" t="str">
        <f t="shared" si="24"/>
        <v/>
      </c>
      <c r="C218" s="112" t="str">
        <f t="shared" si="25"/>
        <v/>
      </c>
      <c r="D218" s="141" t="str">
        <f t="shared" si="26"/>
        <v/>
      </c>
      <c r="E218" s="141" t="str">
        <f t="shared" si="27"/>
        <v/>
      </c>
      <c r="F218" s="141" t="str">
        <f t="shared" si="21"/>
        <v/>
      </c>
      <c r="G218" s="112" t="str">
        <f t="shared" si="22"/>
        <v/>
      </c>
    </row>
    <row r="219" spans="1:7" x14ac:dyDescent="0.35">
      <c r="A219" s="140" t="str">
        <f t="shared" si="23"/>
        <v/>
      </c>
      <c r="B219" s="123" t="str">
        <f t="shared" si="24"/>
        <v/>
      </c>
      <c r="C219" s="112" t="str">
        <f t="shared" si="25"/>
        <v/>
      </c>
      <c r="D219" s="141" t="str">
        <f t="shared" si="26"/>
        <v/>
      </c>
      <c r="E219" s="141" t="str">
        <f t="shared" si="27"/>
        <v/>
      </c>
      <c r="F219" s="141" t="str">
        <f t="shared" si="21"/>
        <v/>
      </c>
      <c r="G219" s="112" t="str">
        <f t="shared" si="22"/>
        <v/>
      </c>
    </row>
    <row r="220" spans="1:7" x14ac:dyDescent="0.35">
      <c r="A220" s="140" t="str">
        <f t="shared" si="23"/>
        <v/>
      </c>
      <c r="B220" s="123" t="str">
        <f t="shared" si="24"/>
        <v/>
      </c>
      <c r="C220" s="112" t="str">
        <f t="shared" si="25"/>
        <v/>
      </c>
      <c r="D220" s="141" t="str">
        <f t="shared" si="26"/>
        <v/>
      </c>
      <c r="E220" s="141" t="str">
        <f t="shared" si="27"/>
        <v/>
      </c>
      <c r="F220" s="141" t="str">
        <f t="shared" si="21"/>
        <v/>
      </c>
      <c r="G220" s="112" t="str">
        <f t="shared" si="22"/>
        <v/>
      </c>
    </row>
    <row r="221" spans="1:7" x14ac:dyDescent="0.35">
      <c r="A221" s="140" t="str">
        <f t="shared" si="23"/>
        <v/>
      </c>
      <c r="B221" s="123" t="str">
        <f t="shared" si="24"/>
        <v/>
      </c>
      <c r="C221" s="112" t="str">
        <f t="shared" si="25"/>
        <v/>
      </c>
      <c r="D221" s="141" t="str">
        <f t="shared" si="26"/>
        <v/>
      </c>
      <c r="E221" s="141" t="str">
        <f t="shared" si="27"/>
        <v/>
      </c>
      <c r="F221" s="141" t="str">
        <f t="shared" si="21"/>
        <v/>
      </c>
      <c r="G221" s="112" t="str">
        <f t="shared" si="22"/>
        <v/>
      </c>
    </row>
    <row r="222" spans="1:7" x14ac:dyDescent="0.35">
      <c r="A222" s="140" t="str">
        <f t="shared" si="23"/>
        <v/>
      </c>
      <c r="B222" s="123" t="str">
        <f t="shared" si="24"/>
        <v/>
      </c>
      <c r="C222" s="112" t="str">
        <f t="shared" si="25"/>
        <v/>
      </c>
      <c r="D222" s="141" t="str">
        <f t="shared" si="26"/>
        <v/>
      </c>
      <c r="E222" s="141" t="str">
        <f t="shared" si="27"/>
        <v/>
      </c>
      <c r="F222" s="141" t="str">
        <f t="shared" si="21"/>
        <v/>
      </c>
      <c r="G222" s="112" t="str">
        <f t="shared" si="22"/>
        <v/>
      </c>
    </row>
    <row r="223" spans="1:7" x14ac:dyDescent="0.35">
      <c r="A223" s="140" t="str">
        <f t="shared" si="23"/>
        <v/>
      </c>
      <c r="B223" s="123" t="str">
        <f t="shared" si="24"/>
        <v/>
      </c>
      <c r="C223" s="112" t="str">
        <f t="shared" si="25"/>
        <v/>
      </c>
      <c r="D223" s="141" t="str">
        <f t="shared" si="26"/>
        <v/>
      </c>
      <c r="E223" s="141" t="str">
        <f t="shared" si="27"/>
        <v/>
      </c>
      <c r="F223" s="141" t="str">
        <f t="shared" si="21"/>
        <v/>
      </c>
      <c r="G223" s="112" t="str">
        <f t="shared" si="22"/>
        <v/>
      </c>
    </row>
    <row r="224" spans="1:7" x14ac:dyDescent="0.35">
      <c r="A224" s="140" t="str">
        <f t="shared" si="23"/>
        <v/>
      </c>
      <c r="B224" s="123" t="str">
        <f t="shared" si="24"/>
        <v/>
      </c>
      <c r="C224" s="112" t="str">
        <f t="shared" si="25"/>
        <v/>
      </c>
      <c r="D224" s="141" t="str">
        <f t="shared" si="26"/>
        <v/>
      </c>
      <c r="E224" s="141" t="str">
        <f t="shared" si="27"/>
        <v/>
      </c>
      <c r="F224" s="141" t="str">
        <f t="shared" si="21"/>
        <v/>
      </c>
      <c r="G224" s="112" t="str">
        <f t="shared" si="22"/>
        <v/>
      </c>
    </row>
    <row r="225" spans="1:7" x14ac:dyDescent="0.35">
      <c r="A225" s="140" t="str">
        <f t="shared" si="23"/>
        <v/>
      </c>
      <c r="B225" s="123" t="str">
        <f t="shared" si="24"/>
        <v/>
      </c>
      <c r="C225" s="112" t="str">
        <f t="shared" si="25"/>
        <v/>
      </c>
      <c r="D225" s="141" t="str">
        <f t="shared" si="26"/>
        <v/>
      </c>
      <c r="E225" s="141" t="str">
        <f t="shared" si="27"/>
        <v/>
      </c>
      <c r="F225" s="141" t="str">
        <f t="shared" si="21"/>
        <v/>
      </c>
      <c r="G225" s="112" t="str">
        <f t="shared" si="22"/>
        <v/>
      </c>
    </row>
    <row r="226" spans="1:7" x14ac:dyDescent="0.35">
      <c r="A226" s="140" t="str">
        <f t="shared" si="23"/>
        <v/>
      </c>
      <c r="B226" s="123" t="str">
        <f t="shared" si="24"/>
        <v/>
      </c>
      <c r="C226" s="112" t="str">
        <f t="shared" si="25"/>
        <v/>
      </c>
      <c r="D226" s="141" t="str">
        <f t="shared" si="26"/>
        <v/>
      </c>
      <c r="E226" s="141" t="str">
        <f t="shared" si="27"/>
        <v/>
      </c>
      <c r="F226" s="141" t="str">
        <f t="shared" si="21"/>
        <v/>
      </c>
      <c r="G226" s="112" t="str">
        <f t="shared" si="22"/>
        <v/>
      </c>
    </row>
    <row r="227" spans="1:7" x14ac:dyDescent="0.35">
      <c r="A227" s="140" t="str">
        <f t="shared" si="23"/>
        <v/>
      </c>
      <c r="B227" s="123" t="str">
        <f t="shared" si="24"/>
        <v/>
      </c>
      <c r="C227" s="112" t="str">
        <f t="shared" si="25"/>
        <v/>
      </c>
      <c r="D227" s="141" t="str">
        <f t="shared" si="26"/>
        <v/>
      </c>
      <c r="E227" s="141" t="str">
        <f t="shared" si="27"/>
        <v/>
      </c>
      <c r="F227" s="141" t="str">
        <f t="shared" si="21"/>
        <v/>
      </c>
      <c r="G227" s="112" t="str">
        <f t="shared" si="22"/>
        <v/>
      </c>
    </row>
    <row r="228" spans="1:7" x14ac:dyDescent="0.35">
      <c r="A228" s="140" t="str">
        <f t="shared" si="23"/>
        <v/>
      </c>
      <c r="B228" s="123" t="str">
        <f t="shared" si="24"/>
        <v/>
      </c>
      <c r="C228" s="112" t="str">
        <f t="shared" si="25"/>
        <v/>
      </c>
      <c r="D228" s="141" t="str">
        <f t="shared" si="26"/>
        <v/>
      </c>
      <c r="E228" s="141" t="str">
        <f t="shared" si="27"/>
        <v/>
      </c>
      <c r="F228" s="141" t="str">
        <f t="shared" si="21"/>
        <v/>
      </c>
      <c r="G228" s="112" t="str">
        <f t="shared" si="22"/>
        <v/>
      </c>
    </row>
    <row r="229" spans="1:7" x14ac:dyDescent="0.35">
      <c r="A229" s="140" t="str">
        <f t="shared" si="23"/>
        <v/>
      </c>
      <c r="B229" s="123" t="str">
        <f t="shared" si="24"/>
        <v/>
      </c>
      <c r="C229" s="112" t="str">
        <f t="shared" si="25"/>
        <v/>
      </c>
      <c r="D229" s="141" t="str">
        <f t="shared" si="26"/>
        <v/>
      </c>
      <c r="E229" s="141" t="str">
        <f t="shared" si="27"/>
        <v/>
      </c>
      <c r="F229" s="141" t="str">
        <f t="shared" si="21"/>
        <v/>
      </c>
      <c r="G229" s="112" t="str">
        <f t="shared" si="22"/>
        <v/>
      </c>
    </row>
    <row r="230" spans="1:7" x14ac:dyDescent="0.35">
      <c r="A230" s="140" t="str">
        <f t="shared" si="23"/>
        <v/>
      </c>
      <c r="B230" s="123" t="str">
        <f t="shared" si="24"/>
        <v/>
      </c>
      <c r="C230" s="112" t="str">
        <f t="shared" si="25"/>
        <v/>
      </c>
      <c r="D230" s="141" t="str">
        <f t="shared" si="26"/>
        <v/>
      </c>
      <c r="E230" s="141" t="str">
        <f t="shared" si="27"/>
        <v/>
      </c>
      <c r="F230" s="141" t="str">
        <f t="shared" si="21"/>
        <v/>
      </c>
      <c r="G230" s="112" t="str">
        <f t="shared" si="22"/>
        <v/>
      </c>
    </row>
    <row r="231" spans="1:7" x14ac:dyDescent="0.35">
      <c r="A231" s="140" t="str">
        <f t="shared" si="23"/>
        <v/>
      </c>
      <c r="B231" s="123" t="str">
        <f t="shared" si="24"/>
        <v/>
      </c>
      <c r="C231" s="112" t="str">
        <f t="shared" si="25"/>
        <v/>
      </c>
      <c r="D231" s="141" t="str">
        <f t="shared" si="26"/>
        <v/>
      </c>
      <c r="E231" s="141" t="str">
        <f t="shared" si="27"/>
        <v/>
      </c>
      <c r="F231" s="141" t="str">
        <f t="shared" si="21"/>
        <v/>
      </c>
      <c r="G231" s="112" t="str">
        <f t="shared" si="22"/>
        <v/>
      </c>
    </row>
    <row r="232" spans="1:7" x14ac:dyDescent="0.35">
      <c r="A232" s="140" t="str">
        <f t="shared" si="23"/>
        <v/>
      </c>
      <c r="B232" s="123" t="str">
        <f t="shared" si="24"/>
        <v/>
      </c>
      <c r="C232" s="112" t="str">
        <f t="shared" si="25"/>
        <v/>
      </c>
      <c r="D232" s="141" t="str">
        <f t="shared" si="26"/>
        <v/>
      </c>
      <c r="E232" s="141" t="str">
        <f t="shared" si="27"/>
        <v/>
      </c>
      <c r="F232" s="141" t="str">
        <f t="shared" si="21"/>
        <v/>
      </c>
      <c r="G232" s="112" t="str">
        <f t="shared" si="22"/>
        <v/>
      </c>
    </row>
    <row r="233" spans="1:7" x14ac:dyDescent="0.35">
      <c r="A233" s="140" t="str">
        <f t="shared" si="23"/>
        <v/>
      </c>
      <c r="B233" s="123" t="str">
        <f t="shared" si="24"/>
        <v/>
      </c>
      <c r="C233" s="112" t="str">
        <f t="shared" si="25"/>
        <v/>
      </c>
      <c r="D233" s="141" t="str">
        <f t="shared" si="26"/>
        <v/>
      </c>
      <c r="E233" s="141" t="str">
        <f t="shared" si="27"/>
        <v/>
      </c>
      <c r="F233" s="141" t="str">
        <f t="shared" si="21"/>
        <v/>
      </c>
      <c r="G233" s="112" t="str">
        <f t="shared" si="22"/>
        <v/>
      </c>
    </row>
    <row r="234" spans="1:7" x14ac:dyDescent="0.35">
      <c r="A234" s="140" t="str">
        <f t="shared" si="23"/>
        <v/>
      </c>
      <c r="B234" s="123" t="str">
        <f t="shared" si="24"/>
        <v/>
      </c>
      <c r="C234" s="112" t="str">
        <f t="shared" si="25"/>
        <v/>
      </c>
      <c r="D234" s="141" t="str">
        <f t="shared" si="26"/>
        <v/>
      </c>
      <c r="E234" s="141" t="str">
        <f t="shared" si="27"/>
        <v/>
      </c>
      <c r="F234" s="141" t="str">
        <f t="shared" si="21"/>
        <v/>
      </c>
      <c r="G234" s="112" t="str">
        <f t="shared" si="22"/>
        <v/>
      </c>
    </row>
    <row r="235" spans="1:7" x14ac:dyDescent="0.35">
      <c r="A235" s="140" t="str">
        <f t="shared" si="23"/>
        <v/>
      </c>
      <c r="B235" s="123" t="str">
        <f t="shared" si="24"/>
        <v/>
      </c>
      <c r="C235" s="112" t="str">
        <f t="shared" si="25"/>
        <v/>
      </c>
      <c r="D235" s="141" t="str">
        <f t="shared" si="26"/>
        <v/>
      </c>
      <c r="E235" s="141" t="str">
        <f t="shared" si="27"/>
        <v/>
      </c>
      <c r="F235" s="141" t="str">
        <f t="shared" si="21"/>
        <v/>
      </c>
      <c r="G235" s="112" t="str">
        <f t="shared" si="22"/>
        <v/>
      </c>
    </row>
    <row r="236" spans="1:7" x14ac:dyDescent="0.35">
      <c r="A236" s="140" t="str">
        <f t="shared" si="23"/>
        <v/>
      </c>
      <c r="B236" s="123" t="str">
        <f t="shared" si="24"/>
        <v/>
      </c>
      <c r="C236" s="112" t="str">
        <f t="shared" si="25"/>
        <v/>
      </c>
      <c r="D236" s="141" t="str">
        <f t="shared" si="26"/>
        <v/>
      </c>
      <c r="E236" s="141" t="str">
        <f t="shared" si="27"/>
        <v/>
      </c>
      <c r="F236" s="141" t="str">
        <f t="shared" si="21"/>
        <v/>
      </c>
      <c r="G236" s="112" t="str">
        <f t="shared" si="22"/>
        <v/>
      </c>
    </row>
    <row r="237" spans="1:7" x14ac:dyDescent="0.35">
      <c r="A237" s="140" t="str">
        <f t="shared" si="23"/>
        <v/>
      </c>
      <c r="B237" s="123" t="str">
        <f t="shared" si="24"/>
        <v/>
      </c>
      <c r="C237" s="112" t="str">
        <f t="shared" si="25"/>
        <v/>
      </c>
      <c r="D237" s="141" t="str">
        <f t="shared" si="26"/>
        <v/>
      </c>
      <c r="E237" s="141" t="str">
        <f t="shared" si="27"/>
        <v/>
      </c>
      <c r="F237" s="141" t="str">
        <f t="shared" si="21"/>
        <v/>
      </c>
      <c r="G237" s="112" t="str">
        <f t="shared" si="22"/>
        <v/>
      </c>
    </row>
    <row r="238" spans="1:7" x14ac:dyDescent="0.35">
      <c r="A238" s="140" t="str">
        <f t="shared" si="23"/>
        <v/>
      </c>
      <c r="B238" s="123" t="str">
        <f t="shared" si="24"/>
        <v/>
      </c>
      <c r="C238" s="112" t="str">
        <f t="shared" si="25"/>
        <v/>
      </c>
      <c r="D238" s="141" t="str">
        <f t="shared" si="26"/>
        <v/>
      </c>
      <c r="E238" s="141" t="str">
        <f t="shared" si="27"/>
        <v/>
      </c>
      <c r="F238" s="141" t="str">
        <f t="shared" si="21"/>
        <v/>
      </c>
      <c r="G238" s="112" t="str">
        <f t="shared" si="22"/>
        <v/>
      </c>
    </row>
    <row r="239" spans="1:7" x14ac:dyDescent="0.35">
      <c r="A239" s="140" t="str">
        <f t="shared" si="23"/>
        <v/>
      </c>
      <c r="B239" s="123" t="str">
        <f t="shared" si="24"/>
        <v/>
      </c>
      <c r="C239" s="112" t="str">
        <f t="shared" si="25"/>
        <v/>
      </c>
      <c r="D239" s="141" t="str">
        <f t="shared" si="26"/>
        <v/>
      </c>
      <c r="E239" s="141" t="str">
        <f t="shared" si="27"/>
        <v/>
      </c>
      <c r="F239" s="141" t="str">
        <f t="shared" si="21"/>
        <v/>
      </c>
      <c r="G239" s="112" t="str">
        <f t="shared" si="22"/>
        <v/>
      </c>
    </row>
    <row r="240" spans="1:7" x14ac:dyDescent="0.35">
      <c r="A240" s="140" t="str">
        <f t="shared" si="23"/>
        <v/>
      </c>
      <c r="B240" s="123" t="str">
        <f t="shared" si="24"/>
        <v/>
      </c>
      <c r="C240" s="112" t="str">
        <f t="shared" si="25"/>
        <v/>
      </c>
      <c r="D240" s="141" t="str">
        <f t="shared" si="26"/>
        <v/>
      </c>
      <c r="E240" s="141" t="str">
        <f t="shared" si="27"/>
        <v/>
      </c>
      <c r="F240" s="141" t="str">
        <f t="shared" si="21"/>
        <v/>
      </c>
      <c r="G240" s="112" t="str">
        <f t="shared" si="22"/>
        <v/>
      </c>
    </row>
    <row r="241" spans="1:7" x14ac:dyDescent="0.35">
      <c r="A241" s="140" t="str">
        <f t="shared" si="23"/>
        <v/>
      </c>
      <c r="B241" s="123" t="str">
        <f t="shared" si="24"/>
        <v/>
      </c>
      <c r="C241" s="112" t="str">
        <f t="shared" si="25"/>
        <v/>
      </c>
      <c r="D241" s="141" t="str">
        <f t="shared" si="26"/>
        <v/>
      </c>
      <c r="E241" s="141" t="str">
        <f t="shared" si="27"/>
        <v/>
      </c>
      <c r="F241" s="141" t="str">
        <f t="shared" si="21"/>
        <v/>
      </c>
      <c r="G241" s="112" t="str">
        <f t="shared" si="22"/>
        <v/>
      </c>
    </row>
    <row r="242" spans="1:7" x14ac:dyDescent="0.35">
      <c r="A242" s="140" t="str">
        <f t="shared" si="23"/>
        <v/>
      </c>
      <c r="B242" s="123" t="str">
        <f t="shared" si="24"/>
        <v/>
      </c>
      <c r="C242" s="112" t="str">
        <f t="shared" si="25"/>
        <v/>
      </c>
      <c r="D242" s="141" t="str">
        <f t="shared" si="26"/>
        <v/>
      </c>
      <c r="E242" s="141" t="str">
        <f t="shared" si="27"/>
        <v/>
      </c>
      <c r="F242" s="141" t="str">
        <f t="shared" si="21"/>
        <v/>
      </c>
      <c r="G242" s="112" t="str">
        <f t="shared" si="22"/>
        <v/>
      </c>
    </row>
    <row r="243" spans="1:7" x14ac:dyDescent="0.35">
      <c r="A243" s="140" t="str">
        <f t="shared" si="23"/>
        <v/>
      </c>
      <c r="B243" s="123" t="str">
        <f t="shared" si="24"/>
        <v/>
      </c>
      <c r="C243" s="112" t="str">
        <f t="shared" si="25"/>
        <v/>
      </c>
      <c r="D243" s="141" t="str">
        <f t="shared" si="26"/>
        <v/>
      </c>
      <c r="E243" s="141" t="str">
        <f t="shared" si="27"/>
        <v/>
      </c>
      <c r="F243" s="141" t="str">
        <f t="shared" si="21"/>
        <v/>
      </c>
      <c r="G243" s="112" t="str">
        <f t="shared" si="22"/>
        <v/>
      </c>
    </row>
    <row r="244" spans="1:7" x14ac:dyDescent="0.35">
      <c r="A244" s="140" t="str">
        <f t="shared" si="23"/>
        <v/>
      </c>
      <c r="B244" s="123" t="str">
        <f t="shared" si="24"/>
        <v/>
      </c>
      <c r="C244" s="112" t="str">
        <f t="shared" si="25"/>
        <v/>
      </c>
      <c r="D244" s="141" t="str">
        <f t="shared" si="26"/>
        <v/>
      </c>
      <c r="E244" s="141" t="str">
        <f t="shared" si="27"/>
        <v/>
      </c>
      <c r="F244" s="141" t="str">
        <f t="shared" si="21"/>
        <v/>
      </c>
      <c r="G244" s="112" t="str">
        <f t="shared" si="22"/>
        <v/>
      </c>
    </row>
    <row r="245" spans="1:7" x14ac:dyDescent="0.35">
      <c r="A245" s="140" t="str">
        <f t="shared" si="23"/>
        <v/>
      </c>
      <c r="B245" s="123" t="str">
        <f t="shared" si="24"/>
        <v/>
      </c>
      <c r="C245" s="112" t="str">
        <f t="shared" si="25"/>
        <v/>
      </c>
      <c r="D245" s="141" t="str">
        <f t="shared" si="26"/>
        <v/>
      </c>
      <c r="E245" s="141" t="str">
        <f t="shared" si="27"/>
        <v/>
      </c>
      <c r="F245" s="141" t="str">
        <f t="shared" si="21"/>
        <v/>
      </c>
      <c r="G245" s="112" t="str">
        <f t="shared" si="22"/>
        <v/>
      </c>
    </row>
    <row r="246" spans="1:7" x14ac:dyDescent="0.35">
      <c r="A246" s="140" t="str">
        <f t="shared" si="23"/>
        <v/>
      </c>
      <c r="B246" s="123" t="str">
        <f t="shared" si="24"/>
        <v/>
      </c>
      <c r="C246" s="112" t="str">
        <f t="shared" si="25"/>
        <v/>
      </c>
      <c r="D246" s="141" t="str">
        <f t="shared" si="26"/>
        <v/>
      </c>
      <c r="E246" s="141" t="str">
        <f t="shared" si="27"/>
        <v/>
      </c>
      <c r="F246" s="141" t="str">
        <f t="shared" si="21"/>
        <v/>
      </c>
      <c r="G246" s="112" t="str">
        <f t="shared" si="22"/>
        <v/>
      </c>
    </row>
    <row r="247" spans="1:7" x14ac:dyDescent="0.35">
      <c r="A247" s="140" t="str">
        <f t="shared" si="23"/>
        <v/>
      </c>
      <c r="B247" s="123" t="str">
        <f t="shared" si="24"/>
        <v/>
      </c>
      <c r="C247" s="112" t="str">
        <f t="shared" si="25"/>
        <v/>
      </c>
      <c r="D247" s="141" t="str">
        <f t="shared" si="26"/>
        <v/>
      </c>
      <c r="E247" s="141" t="str">
        <f t="shared" si="27"/>
        <v/>
      </c>
      <c r="F247" s="141" t="str">
        <f t="shared" si="21"/>
        <v/>
      </c>
      <c r="G247" s="112" t="str">
        <f t="shared" si="22"/>
        <v/>
      </c>
    </row>
    <row r="248" spans="1:7" x14ac:dyDescent="0.35">
      <c r="A248" s="140" t="str">
        <f t="shared" si="23"/>
        <v/>
      </c>
      <c r="B248" s="123" t="str">
        <f t="shared" si="24"/>
        <v/>
      </c>
      <c r="C248" s="112" t="str">
        <f t="shared" si="25"/>
        <v/>
      </c>
      <c r="D248" s="141" t="str">
        <f t="shared" si="26"/>
        <v/>
      </c>
      <c r="E248" s="141" t="str">
        <f t="shared" si="27"/>
        <v/>
      </c>
      <c r="F248" s="141" t="str">
        <f t="shared" si="21"/>
        <v/>
      </c>
      <c r="G248" s="112" t="str">
        <f t="shared" si="22"/>
        <v/>
      </c>
    </row>
    <row r="249" spans="1:7" x14ac:dyDescent="0.35">
      <c r="A249" s="140" t="str">
        <f t="shared" si="23"/>
        <v/>
      </c>
      <c r="B249" s="123" t="str">
        <f t="shared" si="24"/>
        <v/>
      </c>
      <c r="C249" s="112" t="str">
        <f t="shared" si="25"/>
        <v/>
      </c>
      <c r="D249" s="141" t="str">
        <f t="shared" si="26"/>
        <v/>
      </c>
      <c r="E249" s="141" t="str">
        <f t="shared" si="27"/>
        <v/>
      </c>
      <c r="F249" s="141" t="str">
        <f t="shared" si="21"/>
        <v/>
      </c>
      <c r="G249" s="112" t="str">
        <f t="shared" si="22"/>
        <v/>
      </c>
    </row>
    <row r="250" spans="1:7" x14ac:dyDescent="0.35">
      <c r="A250" s="140" t="str">
        <f t="shared" si="23"/>
        <v/>
      </c>
      <c r="B250" s="123" t="str">
        <f t="shared" si="24"/>
        <v/>
      </c>
      <c r="C250" s="112" t="str">
        <f t="shared" si="25"/>
        <v/>
      </c>
      <c r="D250" s="141" t="str">
        <f t="shared" si="26"/>
        <v/>
      </c>
      <c r="E250" s="141" t="str">
        <f t="shared" si="27"/>
        <v/>
      </c>
      <c r="F250" s="141" t="str">
        <f t="shared" si="21"/>
        <v/>
      </c>
      <c r="G250" s="112" t="str">
        <f t="shared" si="22"/>
        <v/>
      </c>
    </row>
    <row r="251" spans="1:7" x14ac:dyDescent="0.35">
      <c r="A251" s="140" t="str">
        <f t="shared" si="23"/>
        <v/>
      </c>
      <c r="B251" s="123" t="str">
        <f t="shared" si="24"/>
        <v/>
      </c>
      <c r="C251" s="112" t="str">
        <f t="shared" si="25"/>
        <v/>
      </c>
      <c r="D251" s="141" t="str">
        <f t="shared" si="26"/>
        <v/>
      </c>
      <c r="E251" s="141" t="str">
        <f t="shared" si="27"/>
        <v/>
      </c>
      <c r="F251" s="141" t="str">
        <f t="shared" si="21"/>
        <v/>
      </c>
      <c r="G251" s="112" t="str">
        <f t="shared" si="22"/>
        <v/>
      </c>
    </row>
    <row r="252" spans="1:7" x14ac:dyDescent="0.35">
      <c r="A252" s="140" t="str">
        <f t="shared" si="23"/>
        <v/>
      </c>
      <c r="B252" s="123" t="str">
        <f t="shared" si="24"/>
        <v/>
      </c>
      <c r="C252" s="112" t="str">
        <f t="shared" si="25"/>
        <v/>
      </c>
      <c r="D252" s="141" t="str">
        <f t="shared" si="26"/>
        <v/>
      </c>
      <c r="E252" s="141" t="str">
        <f t="shared" si="27"/>
        <v/>
      </c>
      <c r="F252" s="141" t="str">
        <f t="shared" si="21"/>
        <v/>
      </c>
      <c r="G252" s="112" t="str">
        <f t="shared" si="22"/>
        <v/>
      </c>
    </row>
    <row r="253" spans="1:7" x14ac:dyDescent="0.35">
      <c r="A253" s="140" t="str">
        <f t="shared" si="23"/>
        <v/>
      </c>
      <c r="B253" s="123" t="str">
        <f t="shared" si="24"/>
        <v/>
      </c>
      <c r="C253" s="112" t="str">
        <f t="shared" si="25"/>
        <v/>
      </c>
      <c r="D253" s="141" t="str">
        <f t="shared" si="26"/>
        <v/>
      </c>
      <c r="E253" s="141" t="str">
        <f t="shared" si="27"/>
        <v/>
      </c>
      <c r="F253" s="141" t="str">
        <f t="shared" si="21"/>
        <v/>
      </c>
      <c r="G253" s="112" t="str">
        <f t="shared" si="22"/>
        <v/>
      </c>
    </row>
    <row r="254" spans="1:7" x14ac:dyDescent="0.35">
      <c r="A254" s="140" t="str">
        <f t="shared" si="23"/>
        <v/>
      </c>
      <c r="B254" s="123" t="str">
        <f t="shared" si="24"/>
        <v/>
      </c>
      <c r="C254" s="112" t="str">
        <f t="shared" si="25"/>
        <v/>
      </c>
      <c r="D254" s="141" t="str">
        <f t="shared" si="26"/>
        <v/>
      </c>
      <c r="E254" s="141" t="str">
        <f t="shared" si="27"/>
        <v/>
      </c>
      <c r="F254" s="141" t="str">
        <f t="shared" si="21"/>
        <v/>
      </c>
      <c r="G254" s="112" t="str">
        <f t="shared" si="22"/>
        <v/>
      </c>
    </row>
    <row r="255" spans="1:7" x14ac:dyDescent="0.35">
      <c r="A255" s="140" t="str">
        <f t="shared" si="23"/>
        <v/>
      </c>
      <c r="B255" s="123" t="str">
        <f t="shared" si="24"/>
        <v/>
      </c>
      <c r="C255" s="112" t="str">
        <f t="shared" si="25"/>
        <v/>
      </c>
      <c r="D255" s="141" t="str">
        <f t="shared" si="26"/>
        <v/>
      </c>
      <c r="E255" s="141" t="str">
        <f t="shared" si="27"/>
        <v/>
      </c>
      <c r="F255" s="141" t="str">
        <f t="shared" si="21"/>
        <v/>
      </c>
      <c r="G255" s="112" t="str">
        <f t="shared" si="22"/>
        <v/>
      </c>
    </row>
    <row r="256" spans="1:7" x14ac:dyDescent="0.35">
      <c r="A256" s="140" t="str">
        <f t="shared" si="23"/>
        <v/>
      </c>
      <c r="B256" s="123" t="str">
        <f t="shared" si="24"/>
        <v/>
      </c>
      <c r="C256" s="112" t="str">
        <f t="shared" si="25"/>
        <v/>
      </c>
      <c r="D256" s="141" t="str">
        <f t="shared" si="26"/>
        <v/>
      </c>
      <c r="E256" s="141" t="str">
        <f t="shared" si="27"/>
        <v/>
      </c>
      <c r="F256" s="141" t="str">
        <f t="shared" si="21"/>
        <v/>
      </c>
      <c r="G256" s="112" t="str">
        <f t="shared" si="22"/>
        <v/>
      </c>
    </row>
    <row r="257" spans="1:7" x14ac:dyDescent="0.35">
      <c r="A257" s="140" t="str">
        <f t="shared" si="23"/>
        <v/>
      </c>
      <c r="B257" s="123" t="str">
        <f t="shared" si="24"/>
        <v/>
      </c>
      <c r="C257" s="112" t="str">
        <f t="shared" si="25"/>
        <v/>
      </c>
      <c r="D257" s="141" t="str">
        <f t="shared" si="26"/>
        <v/>
      </c>
      <c r="E257" s="141" t="str">
        <f t="shared" si="27"/>
        <v/>
      </c>
      <c r="F257" s="141" t="str">
        <f t="shared" si="21"/>
        <v/>
      </c>
      <c r="G257" s="112" t="str">
        <f t="shared" si="22"/>
        <v/>
      </c>
    </row>
    <row r="258" spans="1:7" x14ac:dyDescent="0.35">
      <c r="A258" s="140" t="str">
        <f t="shared" si="23"/>
        <v/>
      </c>
      <c r="B258" s="123" t="str">
        <f t="shared" si="24"/>
        <v/>
      </c>
      <c r="C258" s="112" t="str">
        <f t="shared" si="25"/>
        <v/>
      </c>
      <c r="D258" s="141" t="str">
        <f t="shared" si="26"/>
        <v/>
      </c>
      <c r="E258" s="141" t="str">
        <f t="shared" si="27"/>
        <v/>
      </c>
      <c r="F258" s="141" t="str">
        <f t="shared" si="21"/>
        <v/>
      </c>
      <c r="G258" s="112" t="str">
        <f t="shared" si="22"/>
        <v/>
      </c>
    </row>
    <row r="259" spans="1:7" x14ac:dyDescent="0.35">
      <c r="A259" s="140" t="str">
        <f t="shared" si="23"/>
        <v/>
      </c>
      <c r="B259" s="123" t="str">
        <f t="shared" si="24"/>
        <v/>
      </c>
      <c r="C259" s="112" t="str">
        <f t="shared" si="25"/>
        <v/>
      </c>
      <c r="D259" s="141" t="str">
        <f t="shared" si="26"/>
        <v/>
      </c>
      <c r="E259" s="141" t="str">
        <f t="shared" si="27"/>
        <v/>
      </c>
      <c r="F259" s="141" t="str">
        <f t="shared" si="21"/>
        <v/>
      </c>
      <c r="G259" s="112" t="str">
        <f t="shared" si="22"/>
        <v/>
      </c>
    </row>
    <row r="260" spans="1:7" x14ac:dyDescent="0.35">
      <c r="A260" s="140" t="str">
        <f t="shared" si="23"/>
        <v/>
      </c>
      <c r="B260" s="123" t="str">
        <f t="shared" si="24"/>
        <v/>
      </c>
      <c r="C260" s="112" t="str">
        <f t="shared" si="25"/>
        <v/>
      </c>
      <c r="D260" s="141" t="str">
        <f t="shared" si="26"/>
        <v/>
      </c>
      <c r="E260" s="141" t="str">
        <f t="shared" si="27"/>
        <v/>
      </c>
      <c r="F260" s="141" t="str">
        <f t="shared" si="21"/>
        <v/>
      </c>
      <c r="G260" s="112" t="str">
        <f t="shared" si="22"/>
        <v/>
      </c>
    </row>
    <row r="261" spans="1:7" x14ac:dyDescent="0.35">
      <c r="A261" s="140" t="str">
        <f t="shared" si="23"/>
        <v/>
      </c>
      <c r="B261" s="123" t="str">
        <f t="shared" si="24"/>
        <v/>
      </c>
      <c r="C261" s="112" t="str">
        <f t="shared" si="25"/>
        <v/>
      </c>
      <c r="D261" s="141" t="str">
        <f t="shared" si="26"/>
        <v/>
      </c>
      <c r="E261" s="141" t="str">
        <f t="shared" si="27"/>
        <v/>
      </c>
      <c r="F261" s="141" t="str">
        <f t="shared" si="21"/>
        <v/>
      </c>
      <c r="G261" s="112" t="str">
        <f t="shared" si="22"/>
        <v/>
      </c>
    </row>
    <row r="262" spans="1:7" x14ac:dyDescent="0.35">
      <c r="A262" s="140" t="str">
        <f t="shared" si="23"/>
        <v/>
      </c>
      <c r="B262" s="123" t="str">
        <f t="shared" si="24"/>
        <v/>
      </c>
      <c r="C262" s="112" t="str">
        <f t="shared" si="25"/>
        <v/>
      </c>
      <c r="D262" s="141" t="str">
        <f t="shared" si="26"/>
        <v/>
      </c>
      <c r="E262" s="141" t="str">
        <f t="shared" si="27"/>
        <v/>
      </c>
      <c r="F262" s="141" t="str">
        <f t="shared" si="21"/>
        <v/>
      </c>
      <c r="G262" s="112" t="str">
        <f t="shared" si="22"/>
        <v/>
      </c>
    </row>
    <row r="263" spans="1:7" x14ac:dyDescent="0.35">
      <c r="A263" s="140" t="str">
        <f t="shared" si="23"/>
        <v/>
      </c>
      <c r="B263" s="123" t="str">
        <f t="shared" si="24"/>
        <v/>
      </c>
      <c r="C263" s="112" t="str">
        <f t="shared" si="25"/>
        <v/>
      </c>
      <c r="D263" s="141" t="str">
        <f t="shared" si="26"/>
        <v/>
      </c>
      <c r="E263" s="141" t="str">
        <f t="shared" si="27"/>
        <v/>
      </c>
      <c r="F263" s="141" t="str">
        <f t="shared" si="21"/>
        <v/>
      </c>
      <c r="G263" s="112" t="str">
        <f t="shared" si="22"/>
        <v/>
      </c>
    </row>
    <row r="264" spans="1:7" x14ac:dyDescent="0.35">
      <c r="A264" s="140" t="str">
        <f t="shared" si="23"/>
        <v/>
      </c>
      <c r="B264" s="123" t="str">
        <f t="shared" si="24"/>
        <v/>
      </c>
      <c r="C264" s="112" t="str">
        <f t="shared" si="25"/>
        <v/>
      </c>
      <c r="D264" s="141" t="str">
        <f t="shared" si="26"/>
        <v/>
      </c>
      <c r="E264" s="141" t="str">
        <f t="shared" si="27"/>
        <v/>
      </c>
      <c r="F264" s="141" t="str">
        <f t="shared" si="21"/>
        <v/>
      </c>
      <c r="G264" s="112" t="str">
        <f t="shared" si="22"/>
        <v/>
      </c>
    </row>
    <row r="265" spans="1:7" x14ac:dyDescent="0.35">
      <c r="A265" s="140" t="str">
        <f t="shared" si="23"/>
        <v/>
      </c>
      <c r="B265" s="123" t="str">
        <f t="shared" si="24"/>
        <v/>
      </c>
      <c r="C265" s="112" t="str">
        <f t="shared" si="25"/>
        <v/>
      </c>
      <c r="D265" s="141" t="str">
        <f t="shared" si="26"/>
        <v/>
      </c>
      <c r="E265" s="141" t="str">
        <f t="shared" si="27"/>
        <v/>
      </c>
      <c r="F265" s="141" t="str">
        <f t="shared" si="21"/>
        <v/>
      </c>
      <c r="G265" s="112" t="str">
        <f t="shared" si="22"/>
        <v/>
      </c>
    </row>
    <row r="266" spans="1:7" x14ac:dyDescent="0.35">
      <c r="A266" s="140" t="str">
        <f t="shared" si="23"/>
        <v/>
      </c>
      <c r="B266" s="123" t="str">
        <f t="shared" si="24"/>
        <v/>
      </c>
      <c r="C266" s="112" t="str">
        <f t="shared" si="25"/>
        <v/>
      </c>
      <c r="D266" s="141" t="str">
        <f t="shared" si="26"/>
        <v/>
      </c>
      <c r="E266" s="141" t="str">
        <f t="shared" si="27"/>
        <v/>
      </c>
      <c r="F266" s="141" t="str">
        <f t="shared" si="21"/>
        <v/>
      </c>
      <c r="G266" s="112" t="str">
        <f t="shared" si="22"/>
        <v/>
      </c>
    </row>
    <row r="267" spans="1:7" x14ac:dyDescent="0.35">
      <c r="A267" s="140" t="str">
        <f t="shared" si="23"/>
        <v/>
      </c>
      <c r="B267" s="123" t="str">
        <f t="shared" si="24"/>
        <v/>
      </c>
      <c r="C267" s="112" t="str">
        <f t="shared" si="25"/>
        <v/>
      </c>
      <c r="D267" s="141" t="str">
        <f t="shared" si="26"/>
        <v/>
      </c>
      <c r="E267" s="141" t="str">
        <f t="shared" si="27"/>
        <v/>
      </c>
      <c r="F267" s="141" t="str">
        <f t="shared" si="21"/>
        <v/>
      </c>
      <c r="G267" s="112" t="str">
        <f t="shared" si="22"/>
        <v/>
      </c>
    </row>
    <row r="268" spans="1:7" x14ac:dyDescent="0.35">
      <c r="A268" s="140" t="str">
        <f t="shared" si="23"/>
        <v/>
      </c>
      <c r="B268" s="123" t="str">
        <f t="shared" si="24"/>
        <v/>
      </c>
      <c r="C268" s="112" t="str">
        <f t="shared" si="25"/>
        <v/>
      </c>
      <c r="D268" s="141" t="str">
        <f t="shared" si="26"/>
        <v/>
      </c>
      <c r="E268" s="141" t="str">
        <f t="shared" si="27"/>
        <v/>
      </c>
      <c r="F268" s="141" t="str">
        <f t="shared" si="21"/>
        <v/>
      </c>
      <c r="G268" s="112" t="str">
        <f t="shared" si="22"/>
        <v/>
      </c>
    </row>
    <row r="269" spans="1:7" x14ac:dyDescent="0.35">
      <c r="A269" s="140" t="str">
        <f t="shared" si="23"/>
        <v/>
      </c>
      <c r="B269" s="123" t="str">
        <f t="shared" si="24"/>
        <v/>
      </c>
      <c r="C269" s="112" t="str">
        <f t="shared" si="25"/>
        <v/>
      </c>
      <c r="D269" s="141" t="str">
        <f t="shared" si="26"/>
        <v/>
      </c>
      <c r="E269" s="141" t="str">
        <f t="shared" si="27"/>
        <v/>
      </c>
      <c r="F269" s="141" t="str">
        <f t="shared" si="21"/>
        <v/>
      </c>
      <c r="G269" s="112" t="str">
        <f t="shared" si="22"/>
        <v/>
      </c>
    </row>
    <row r="270" spans="1:7" x14ac:dyDescent="0.35">
      <c r="A270" s="140" t="str">
        <f t="shared" si="23"/>
        <v/>
      </c>
      <c r="B270" s="123" t="str">
        <f t="shared" si="24"/>
        <v/>
      </c>
      <c r="C270" s="112" t="str">
        <f t="shared" si="25"/>
        <v/>
      </c>
      <c r="D270" s="141" t="str">
        <f t="shared" si="26"/>
        <v/>
      </c>
      <c r="E270" s="141" t="str">
        <f t="shared" si="27"/>
        <v/>
      </c>
      <c r="F270" s="141" t="str">
        <f t="shared" si="21"/>
        <v/>
      </c>
      <c r="G270" s="112" t="str">
        <f t="shared" si="22"/>
        <v/>
      </c>
    </row>
    <row r="271" spans="1:7" x14ac:dyDescent="0.35">
      <c r="A271" s="140" t="str">
        <f t="shared" si="23"/>
        <v/>
      </c>
      <c r="B271" s="123" t="str">
        <f t="shared" si="24"/>
        <v/>
      </c>
      <c r="C271" s="112" t="str">
        <f t="shared" si="25"/>
        <v/>
      </c>
      <c r="D271" s="141" t="str">
        <f t="shared" si="26"/>
        <v/>
      </c>
      <c r="E271" s="141" t="str">
        <f t="shared" si="27"/>
        <v/>
      </c>
      <c r="F271" s="141" t="str">
        <f t="shared" si="21"/>
        <v/>
      </c>
      <c r="G271" s="112" t="str">
        <f t="shared" si="22"/>
        <v/>
      </c>
    </row>
    <row r="272" spans="1:7" x14ac:dyDescent="0.35">
      <c r="A272" s="140" t="str">
        <f t="shared" si="23"/>
        <v/>
      </c>
      <c r="B272" s="123" t="str">
        <f t="shared" si="24"/>
        <v/>
      </c>
      <c r="C272" s="112" t="str">
        <f t="shared" si="25"/>
        <v/>
      </c>
      <c r="D272" s="141" t="str">
        <f t="shared" si="26"/>
        <v/>
      </c>
      <c r="E272" s="141" t="str">
        <f t="shared" si="27"/>
        <v/>
      </c>
      <c r="F272" s="141" t="str">
        <f t="shared" ref="F272:F335" si="28">IF(B272="","",SUM(D272:E272))</f>
        <v/>
      </c>
      <c r="G272" s="112" t="str">
        <f t="shared" ref="G272:G335" si="29">IF(B272="","",SUM(C272)-SUM(E272))</f>
        <v/>
      </c>
    </row>
    <row r="273" spans="1:7" x14ac:dyDescent="0.35">
      <c r="A273" s="140" t="str">
        <f t="shared" ref="A273:A336" si="30">IF(B273="","",EDATE(A272,1))</f>
        <v/>
      </c>
      <c r="B273" s="123" t="str">
        <f t="shared" ref="B273:B336" si="31">IF(B272="","",IF(SUM(B272)+1&lt;=$E$7,SUM(B272)+1,""))</f>
        <v/>
      </c>
      <c r="C273" s="112" t="str">
        <f t="shared" ref="C273:C336" si="32">IF(B273="","",G272)</f>
        <v/>
      </c>
      <c r="D273" s="141" t="str">
        <f t="shared" ref="D273:D336" si="33">IF(B273="","",IPMT($E$11/12,B273,$E$7,-$E$8,$E$9,0))</f>
        <v/>
      </c>
      <c r="E273" s="141" t="str">
        <f t="shared" ref="E273:E336" si="34">IF(B273="","",PPMT($E$11/12,B273,$E$7,-$E$8,$E$9,0))</f>
        <v/>
      </c>
      <c r="F273" s="141" t="str">
        <f t="shared" si="28"/>
        <v/>
      </c>
      <c r="G273" s="112" t="str">
        <f t="shared" si="29"/>
        <v/>
      </c>
    </row>
    <row r="274" spans="1:7" x14ac:dyDescent="0.35">
      <c r="A274" s="140" t="str">
        <f t="shared" si="30"/>
        <v/>
      </c>
      <c r="B274" s="123" t="str">
        <f t="shared" si="31"/>
        <v/>
      </c>
      <c r="C274" s="112" t="str">
        <f t="shared" si="32"/>
        <v/>
      </c>
      <c r="D274" s="141" t="str">
        <f t="shared" si="33"/>
        <v/>
      </c>
      <c r="E274" s="141" t="str">
        <f t="shared" si="34"/>
        <v/>
      </c>
      <c r="F274" s="141" t="str">
        <f t="shared" si="28"/>
        <v/>
      </c>
      <c r="G274" s="112" t="str">
        <f t="shared" si="29"/>
        <v/>
      </c>
    </row>
    <row r="275" spans="1:7" x14ac:dyDescent="0.35">
      <c r="A275" s="140" t="str">
        <f t="shared" si="30"/>
        <v/>
      </c>
      <c r="B275" s="123" t="str">
        <f t="shared" si="31"/>
        <v/>
      </c>
      <c r="C275" s="112" t="str">
        <f t="shared" si="32"/>
        <v/>
      </c>
      <c r="D275" s="141" t="str">
        <f t="shared" si="33"/>
        <v/>
      </c>
      <c r="E275" s="141" t="str">
        <f t="shared" si="34"/>
        <v/>
      </c>
      <c r="F275" s="141" t="str">
        <f t="shared" si="28"/>
        <v/>
      </c>
      <c r="G275" s="112" t="str">
        <f t="shared" si="29"/>
        <v/>
      </c>
    </row>
    <row r="276" spans="1:7" x14ac:dyDescent="0.35">
      <c r="A276" s="140" t="str">
        <f t="shared" si="30"/>
        <v/>
      </c>
      <c r="B276" s="123" t="str">
        <f t="shared" si="31"/>
        <v/>
      </c>
      <c r="C276" s="112" t="str">
        <f t="shared" si="32"/>
        <v/>
      </c>
      <c r="D276" s="141" t="str">
        <f t="shared" si="33"/>
        <v/>
      </c>
      <c r="E276" s="141" t="str">
        <f t="shared" si="34"/>
        <v/>
      </c>
      <c r="F276" s="141" t="str">
        <f t="shared" si="28"/>
        <v/>
      </c>
      <c r="G276" s="112" t="str">
        <f t="shared" si="29"/>
        <v/>
      </c>
    </row>
    <row r="277" spans="1:7" x14ac:dyDescent="0.35">
      <c r="A277" s="140" t="str">
        <f t="shared" si="30"/>
        <v/>
      </c>
      <c r="B277" s="123" t="str">
        <f t="shared" si="31"/>
        <v/>
      </c>
      <c r="C277" s="112" t="str">
        <f t="shared" si="32"/>
        <v/>
      </c>
      <c r="D277" s="141" t="str">
        <f t="shared" si="33"/>
        <v/>
      </c>
      <c r="E277" s="141" t="str">
        <f t="shared" si="34"/>
        <v/>
      </c>
      <c r="F277" s="141" t="str">
        <f t="shared" si="28"/>
        <v/>
      </c>
      <c r="G277" s="112" t="str">
        <f t="shared" si="29"/>
        <v/>
      </c>
    </row>
    <row r="278" spans="1:7" x14ac:dyDescent="0.35">
      <c r="A278" s="140" t="str">
        <f t="shared" si="30"/>
        <v/>
      </c>
      <c r="B278" s="123" t="str">
        <f t="shared" si="31"/>
        <v/>
      </c>
      <c r="C278" s="112" t="str">
        <f t="shared" si="32"/>
        <v/>
      </c>
      <c r="D278" s="141" t="str">
        <f t="shared" si="33"/>
        <v/>
      </c>
      <c r="E278" s="141" t="str">
        <f t="shared" si="34"/>
        <v/>
      </c>
      <c r="F278" s="141" t="str">
        <f t="shared" si="28"/>
        <v/>
      </c>
      <c r="G278" s="112" t="str">
        <f t="shared" si="29"/>
        <v/>
      </c>
    </row>
    <row r="279" spans="1:7" x14ac:dyDescent="0.35">
      <c r="A279" s="140" t="str">
        <f t="shared" si="30"/>
        <v/>
      </c>
      <c r="B279" s="123" t="str">
        <f t="shared" si="31"/>
        <v/>
      </c>
      <c r="C279" s="112" t="str">
        <f t="shared" si="32"/>
        <v/>
      </c>
      <c r="D279" s="141" t="str">
        <f t="shared" si="33"/>
        <v/>
      </c>
      <c r="E279" s="141" t="str">
        <f t="shared" si="34"/>
        <v/>
      </c>
      <c r="F279" s="141" t="str">
        <f t="shared" si="28"/>
        <v/>
      </c>
      <c r="G279" s="112" t="str">
        <f t="shared" si="29"/>
        <v/>
      </c>
    </row>
    <row r="280" spans="1:7" x14ac:dyDescent="0.35">
      <c r="A280" s="140" t="str">
        <f t="shared" si="30"/>
        <v/>
      </c>
      <c r="B280" s="123" t="str">
        <f t="shared" si="31"/>
        <v/>
      </c>
      <c r="C280" s="112" t="str">
        <f t="shared" si="32"/>
        <v/>
      </c>
      <c r="D280" s="141" t="str">
        <f t="shared" si="33"/>
        <v/>
      </c>
      <c r="E280" s="141" t="str">
        <f t="shared" si="34"/>
        <v/>
      </c>
      <c r="F280" s="141" t="str">
        <f t="shared" si="28"/>
        <v/>
      </c>
      <c r="G280" s="112" t="str">
        <f t="shared" si="29"/>
        <v/>
      </c>
    </row>
    <row r="281" spans="1:7" x14ac:dyDescent="0.35">
      <c r="A281" s="140" t="str">
        <f t="shared" si="30"/>
        <v/>
      </c>
      <c r="B281" s="123" t="str">
        <f t="shared" si="31"/>
        <v/>
      </c>
      <c r="C281" s="112" t="str">
        <f t="shared" si="32"/>
        <v/>
      </c>
      <c r="D281" s="141" t="str">
        <f t="shared" si="33"/>
        <v/>
      </c>
      <c r="E281" s="141" t="str">
        <f t="shared" si="34"/>
        <v/>
      </c>
      <c r="F281" s="141" t="str">
        <f t="shared" si="28"/>
        <v/>
      </c>
      <c r="G281" s="112" t="str">
        <f t="shared" si="29"/>
        <v/>
      </c>
    </row>
    <row r="282" spans="1:7" x14ac:dyDescent="0.35">
      <c r="A282" s="140" t="str">
        <f t="shared" si="30"/>
        <v/>
      </c>
      <c r="B282" s="123" t="str">
        <f t="shared" si="31"/>
        <v/>
      </c>
      <c r="C282" s="112" t="str">
        <f t="shared" si="32"/>
        <v/>
      </c>
      <c r="D282" s="141" t="str">
        <f t="shared" si="33"/>
        <v/>
      </c>
      <c r="E282" s="141" t="str">
        <f t="shared" si="34"/>
        <v/>
      </c>
      <c r="F282" s="141" t="str">
        <f t="shared" si="28"/>
        <v/>
      </c>
      <c r="G282" s="112" t="str">
        <f t="shared" si="29"/>
        <v/>
      </c>
    </row>
    <row r="283" spans="1:7" x14ac:dyDescent="0.35">
      <c r="A283" s="140" t="str">
        <f t="shared" si="30"/>
        <v/>
      </c>
      <c r="B283" s="123" t="str">
        <f t="shared" si="31"/>
        <v/>
      </c>
      <c r="C283" s="112" t="str">
        <f t="shared" si="32"/>
        <v/>
      </c>
      <c r="D283" s="141" t="str">
        <f t="shared" si="33"/>
        <v/>
      </c>
      <c r="E283" s="141" t="str">
        <f t="shared" si="34"/>
        <v/>
      </c>
      <c r="F283" s="141" t="str">
        <f t="shared" si="28"/>
        <v/>
      </c>
      <c r="G283" s="112" t="str">
        <f t="shared" si="29"/>
        <v/>
      </c>
    </row>
    <row r="284" spans="1:7" x14ac:dyDescent="0.35">
      <c r="A284" s="140" t="str">
        <f t="shared" si="30"/>
        <v/>
      </c>
      <c r="B284" s="123" t="str">
        <f t="shared" si="31"/>
        <v/>
      </c>
      <c r="C284" s="112" t="str">
        <f t="shared" si="32"/>
        <v/>
      </c>
      <c r="D284" s="141" t="str">
        <f t="shared" si="33"/>
        <v/>
      </c>
      <c r="E284" s="141" t="str">
        <f t="shared" si="34"/>
        <v/>
      </c>
      <c r="F284" s="141" t="str">
        <f t="shared" si="28"/>
        <v/>
      </c>
      <c r="G284" s="112" t="str">
        <f t="shared" si="29"/>
        <v/>
      </c>
    </row>
    <row r="285" spans="1:7" x14ac:dyDescent="0.35">
      <c r="A285" s="140" t="str">
        <f t="shared" si="30"/>
        <v/>
      </c>
      <c r="B285" s="123" t="str">
        <f t="shared" si="31"/>
        <v/>
      </c>
      <c r="C285" s="112" t="str">
        <f t="shared" si="32"/>
        <v/>
      </c>
      <c r="D285" s="141" t="str">
        <f t="shared" si="33"/>
        <v/>
      </c>
      <c r="E285" s="141" t="str">
        <f t="shared" si="34"/>
        <v/>
      </c>
      <c r="F285" s="141" t="str">
        <f t="shared" si="28"/>
        <v/>
      </c>
      <c r="G285" s="112" t="str">
        <f t="shared" si="29"/>
        <v/>
      </c>
    </row>
    <row r="286" spans="1:7" x14ac:dyDescent="0.35">
      <c r="A286" s="140" t="str">
        <f t="shared" si="30"/>
        <v/>
      </c>
      <c r="B286" s="123" t="str">
        <f t="shared" si="31"/>
        <v/>
      </c>
      <c r="C286" s="112" t="str">
        <f t="shared" si="32"/>
        <v/>
      </c>
      <c r="D286" s="141" t="str">
        <f t="shared" si="33"/>
        <v/>
      </c>
      <c r="E286" s="141" t="str">
        <f t="shared" si="34"/>
        <v/>
      </c>
      <c r="F286" s="141" t="str">
        <f t="shared" si="28"/>
        <v/>
      </c>
      <c r="G286" s="112" t="str">
        <f t="shared" si="29"/>
        <v/>
      </c>
    </row>
    <row r="287" spans="1:7" x14ac:dyDescent="0.35">
      <c r="A287" s="140" t="str">
        <f t="shared" si="30"/>
        <v/>
      </c>
      <c r="B287" s="123" t="str">
        <f t="shared" si="31"/>
        <v/>
      </c>
      <c r="C287" s="112" t="str">
        <f t="shared" si="32"/>
        <v/>
      </c>
      <c r="D287" s="141" t="str">
        <f t="shared" si="33"/>
        <v/>
      </c>
      <c r="E287" s="141" t="str">
        <f t="shared" si="34"/>
        <v/>
      </c>
      <c r="F287" s="141" t="str">
        <f t="shared" si="28"/>
        <v/>
      </c>
      <c r="G287" s="112" t="str">
        <f t="shared" si="29"/>
        <v/>
      </c>
    </row>
    <row r="288" spans="1:7" x14ac:dyDescent="0.35">
      <c r="A288" s="140" t="str">
        <f t="shared" si="30"/>
        <v/>
      </c>
      <c r="B288" s="123" t="str">
        <f t="shared" si="31"/>
        <v/>
      </c>
      <c r="C288" s="112" t="str">
        <f t="shared" si="32"/>
        <v/>
      </c>
      <c r="D288" s="141" t="str">
        <f t="shared" si="33"/>
        <v/>
      </c>
      <c r="E288" s="141" t="str">
        <f t="shared" si="34"/>
        <v/>
      </c>
      <c r="F288" s="141" t="str">
        <f t="shared" si="28"/>
        <v/>
      </c>
      <c r="G288" s="112" t="str">
        <f t="shared" si="29"/>
        <v/>
      </c>
    </row>
    <row r="289" spans="1:7" x14ac:dyDescent="0.35">
      <c r="A289" s="140" t="str">
        <f t="shared" si="30"/>
        <v/>
      </c>
      <c r="B289" s="123" t="str">
        <f t="shared" si="31"/>
        <v/>
      </c>
      <c r="C289" s="112" t="str">
        <f t="shared" si="32"/>
        <v/>
      </c>
      <c r="D289" s="141" t="str">
        <f t="shared" si="33"/>
        <v/>
      </c>
      <c r="E289" s="141" t="str">
        <f t="shared" si="34"/>
        <v/>
      </c>
      <c r="F289" s="141" t="str">
        <f t="shared" si="28"/>
        <v/>
      </c>
      <c r="G289" s="112" t="str">
        <f t="shared" si="29"/>
        <v/>
      </c>
    </row>
    <row r="290" spans="1:7" x14ac:dyDescent="0.35">
      <c r="A290" s="140" t="str">
        <f t="shared" si="30"/>
        <v/>
      </c>
      <c r="B290" s="123" t="str">
        <f t="shared" si="31"/>
        <v/>
      </c>
      <c r="C290" s="112" t="str">
        <f t="shared" si="32"/>
        <v/>
      </c>
      <c r="D290" s="141" t="str">
        <f t="shared" si="33"/>
        <v/>
      </c>
      <c r="E290" s="141" t="str">
        <f t="shared" si="34"/>
        <v/>
      </c>
      <c r="F290" s="141" t="str">
        <f t="shared" si="28"/>
        <v/>
      </c>
      <c r="G290" s="112" t="str">
        <f t="shared" si="29"/>
        <v/>
      </c>
    </row>
    <row r="291" spans="1:7" x14ac:dyDescent="0.35">
      <c r="A291" s="140" t="str">
        <f t="shared" si="30"/>
        <v/>
      </c>
      <c r="B291" s="123" t="str">
        <f t="shared" si="31"/>
        <v/>
      </c>
      <c r="C291" s="112" t="str">
        <f t="shared" si="32"/>
        <v/>
      </c>
      <c r="D291" s="141" t="str">
        <f t="shared" si="33"/>
        <v/>
      </c>
      <c r="E291" s="141" t="str">
        <f t="shared" si="34"/>
        <v/>
      </c>
      <c r="F291" s="141" t="str">
        <f t="shared" si="28"/>
        <v/>
      </c>
      <c r="G291" s="112" t="str">
        <f t="shared" si="29"/>
        <v/>
      </c>
    </row>
    <row r="292" spans="1:7" x14ac:dyDescent="0.35">
      <c r="A292" s="140" t="str">
        <f t="shared" si="30"/>
        <v/>
      </c>
      <c r="B292" s="123" t="str">
        <f t="shared" si="31"/>
        <v/>
      </c>
      <c r="C292" s="112" t="str">
        <f t="shared" si="32"/>
        <v/>
      </c>
      <c r="D292" s="141" t="str">
        <f t="shared" si="33"/>
        <v/>
      </c>
      <c r="E292" s="141" t="str">
        <f t="shared" si="34"/>
        <v/>
      </c>
      <c r="F292" s="141" t="str">
        <f t="shared" si="28"/>
        <v/>
      </c>
      <c r="G292" s="112" t="str">
        <f t="shared" si="29"/>
        <v/>
      </c>
    </row>
    <row r="293" spans="1:7" x14ac:dyDescent="0.35">
      <c r="A293" s="140" t="str">
        <f t="shared" si="30"/>
        <v/>
      </c>
      <c r="B293" s="123" t="str">
        <f t="shared" si="31"/>
        <v/>
      </c>
      <c r="C293" s="112" t="str">
        <f t="shared" si="32"/>
        <v/>
      </c>
      <c r="D293" s="141" t="str">
        <f t="shared" si="33"/>
        <v/>
      </c>
      <c r="E293" s="141" t="str">
        <f t="shared" si="34"/>
        <v/>
      </c>
      <c r="F293" s="141" t="str">
        <f t="shared" si="28"/>
        <v/>
      </c>
      <c r="G293" s="112" t="str">
        <f t="shared" si="29"/>
        <v/>
      </c>
    </row>
    <row r="294" spans="1:7" x14ac:dyDescent="0.35">
      <c r="A294" s="140" t="str">
        <f t="shared" si="30"/>
        <v/>
      </c>
      <c r="B294" s="123" t="str">
        <f t="shared" si="31"/>
        <v/>
      </c>
      <c r="C294" s="112" t="str">
        <f t="shared" si="32"/>
        <v/>
      </c>
      <c r="D294" s="141" t="str">
        <f t="shared" si="33"/>
        <v/>
      </c>
      <c r="E294" s="141" t="str">
        <f t="shared" si="34"/>
        <v/>
      </c>
      <c r="F294" s="141" t="str">
        <f t="shared" si="28"/>
        <v/>
      </c>
      <c r="G294" s="112" t="str">
        <f t="shared" si="29"/>
        <v/>
      </c>
    </row>
    <row r="295" spans="1:7" x14ac:dyDescent="0.35">
      <c r="A295" s="140" t="str">
        <f t="shared" si="30"/>
        <v/>
      </c>
      <c r="B295" s="123" t="str">
        <f t="shared" si="31"/>
        <v/>
      </c>
      <c r="C295" s="112" t="str">
        <f t="shared" si="32"/>
        <v/>
      </c>
      <c r="D295" s="141" t="str">
        <f t="shared" si="33"/>
        <v/>
      </c>
      <c r="E295" s="141" t="str">
        <f t="shared" si="34"/>
        <v/>
      </c>
      <c r="F295" s="141" t="str">
        <f t="shared" si="28"/>
        <v/>
      </c>
      <c r="G295" s="112" t="str">
        <f t="shared" si="29"/>
        <v/>
      </c>
    </row>
    <row r="296" spans="1:7" x14ac:dyDescent="0.35">
      <c r="A296" s="140" t="str">
        <f t="shared" si="30"/>
        <v/>
      </c>
      <c r="B296" s="123" t="str">
        <f t="shared" si="31"/>
        <v/>
      </c>
      <c r="C296" s="112" t="str">
        <f t="shared" si="32"/>
        <v/>
      </c>
      <c r="D296" s="141" t="str">
        <f t="shared" si="33"/>
        <v/>
      </c>
      <c r="E296" s="141" t="str">
        <f t="shared" si="34"/>
        <v/>
      </c>
      <c r="F296" s="141" t="str">
        <f t="shared" si="28"/>
        <v/>
      </c>
      <c r="G296" s="112" t="str">
        <f t="shared" si="29"/>
        <v/>
      </c>
    </row>
    <row r="297" spans="1:7" x14ac:dyDescent="0.35">
      <c r="A297" s="140" t="str">
        <f t="shared" si="30"/>
        <v/>
      </c>
      <c r="B297" s="123" t="str">
        <f t="shared" si="31"/>
        <v/>
      </c>
      <c r="C297" s="112" t="str">
        <f t="shared" si="32"/>
        <v/>
      </c>
      <c r="D297" s="141" t="str">
        <f t="shared" si="33"/>
        <v/>
      </c>
      <c r="E297" s="141" t="str">
        <f t="shared" si="34"/>
        <v/>
      </c>
      <c r="F297" s="141" t="str">
        <f t="shared" si="28"/>
        <v/>
      </c>
      <c r="G297" s="112" t="str">
        <f t="shared" si="29"/>
        <v/>
      </c>
    </row>
    <row r="298" spans="1:7" x14ac:dyDescent="0.35">
      <c r="A298" s="140" t="str">
        <f t="shared" si="30"/>
        <v/>
      </c>
      <c r="B298" s="123" t="str">
        <f t="shared" si="31"/>
        <v/>
      </c>
      <c r="C298" s="112" t="str">
        <f t="shared" si="32"/>
        <v/>
      </c>
      <c r="D298" s="141" t="str">
        <f t="shared" si="33"/>
        <v/>
      </c>
      <c r="E298" s="141" t="str">
        <f t="shared" si="34"/>
        <v/>
      </c>
      <c r="F298" s="141" t="str">
        <f t="shared" si="28"/>
        <v/>
      </c>
      <c r="G298" s="112" t="str">
        <f t="shared" si="29"/>
        <v/>
      </c>
    </row>
    <row r="299" spans="1:7" x14ac:dyDescent="0.35">
      <c r="A299" s="140" t="str">
        <f t="shared" si="30"/>
        <v/>
      </c>
      <c r="B299" s="123" t="str">
        <f t="shared" si="31"/>
        <v/>
      </c>
      <c r="C299" s="112" t="str">
        <f t="shared" si="32"/>
        <v/>
      </c>
      <c r="D299" s="141" t="str">
        <f t="shared" si="33"/>
        <v/>
      </c>
      <c r="E299" s="141" t="str">
        <f t="shared" si="34"/>
        <v/>
      </c>
      <c r="F299" s="141" t="str">
        <f t="shared" si="28"/>
        <v/>
      </c>
      <c r="G299" s="112" t="str">
        <f t="shared" si="29"/>
        <v/>
      </c>
    </row>
    <row r="300" spans="1:7" x14ac:dyDescent="0.35">
      <c r="A300" s="140" t="str">
        <f t="shared" si="30"/>
        <v/>
      </c>
      <c r="B300" s="123" t="str">
        <f t="shared" si="31"/>
        <v/>
      </c>
      <c r="C300" s="112" t="str">
        <f t="shared" si="32"/>
        <v/>
      </c>
      <c r="D300" s="141" t="str">
        <f t="shared" si="33"/>
        <v/>
      </c>
      <c r="E300" s="141" t="str">
        <f t="shared" si="34"/>
        <v/>
      </c>
      <c r="F300" s="141" t="str">
        <f t="shared" si="28"/>
        <v/>
      </c>
      <c r="G300" s="112" t="str">
        <f t="shared" si="29"/>
        <v/>
      </c>
    </row>
    <row r="301" spans="1:7" x14ac:dyDescent="0.35">
      <c r="A301" s="140" t="str">
        <f t="shared" si="30"/>
        <v/>
      </c>
      <c r="B301" s="123" t="str">
        <f t="shared" si="31"/>
        <v/>
      </c>
      <c r="C301" s="112" t="str">
        <f t="shared" si="32"/>
        <v/>
      </c>
      <c r="D301" s="141" t="str">
        <f t="shared" si="33"/>
        <v/>
      </c>
      <c r="E301" s="141" t="str">
        <f t="shared" si="34"/>
        <v/>
      </c>
      <c r="F301" s="141" t="str">
        <f t="shared" si="28"/>
        <v/>
      </c>
      <c r="G301" s="112" t="str">
        <f t="shared" si="29"/>
        <v/>
      </c>
    </row>
    <row r="302" spans="1:7" x14ac:dyDescent="0.35">
      <c r="A302" s="140" t="str">
        <f t="shared" si="30"/>
        <v/>
      </c>
      <c r="B302" s="123" t="str">
        <f t="shared" si="31"/>
        <v/>
      </c>
      <c r="C302" s="112" t="str">
        <f t="shared" si="32"/>
        <v/>
      </c>
      <c r="D302" s="141" t="str">
        <f t="shared" si="33"/>
        <v/>
      </c>
      <c r="E302" s="141" t="str">
        <f t="shared" si="34"/>
        <v/>
      </c>
      <c r="F302" s="141" t="str">
        <f t="shared" si="28"/>
        <v/>
      </c>
      <c r="G302" s="112" t="str">
        <f t="shared" si="29"/>
        <v/>
      </c>
    </row>
    <row r="303" spans="1:7" x14ac:dyDescent="0.35">
      <c r="A303" s="140" t="str">
        <f t="shared" si="30"/>
        <v/>
      </c>
      <c r="B303" s="123" t="str">
        <f t="shared" si="31"/>
        <v/>
      </c>
      <c r="C303" s="112" t="str">
        <f t="shared" si="32"/>
        <v/>
      </c>
      <c r="D303" s="141" t="str">
        <f t="shared" si="33"/>
        <v/>
      </c>
      <c r="E303" s="141" t="str">
        <f t="shared" si="34"/>
        <v/>
      </c>
      <c r="F303" s="141" t="str">
        <f t="shared" si="28"/>
        <v/>
      </c>
      <c r="G303" s="112" t="str">
        <f t="shared" si="29"/>
        <v/>
      </c>
    </row>
    <row r="304" spans="1:7" x14ac:dyDescent="0.35">
      <c r="A304" s="140" t="str">
        <f t="shared" si="30"/>
        <v/>
      </c>
      <c r="B304" s="123" t="str">
        <f t="shared" si="31"/>
        <v/>
      </c>
      <c r="C304" s="112" t="str">
        <f t="shared" si="32"/>
        <v/>
      </c>
      <c r="D304" s="141" t="str">
        <f t="shared" si="33"/>
        <v/>
      </c>
      <c r="E304" s="141" t="str">
        <f t="shared" si="34"/>
        <v/>
      </c>
      <c r="F304" s="141" t="str">
        <f t="shared" si="28"/>
        <v/>
      </c>
      <c r="G304" s="112" t="str">
        <f t="shared" si="29"/>
        <v/>
      </c>
    </row>
    <row r="305" spans="1:7" x14ac:dyDescent="0.35">
      <c r="A305" s="140" t="str">
        <f t="shared" si="30"/>
        <v/>
      </c>
      <c r="B305" s="123" t="str">
        <f t="shared" si="31"/>
        <v/>
      </c>
      <c r="C305" s="112" t="str">
        <f t="shared" si="32"/>
        <v/>
      </c>
      <c r="D305" s="141" t="str">
        <f t="shared" si="33"/>
        <v/>
      </c>
      <c r="E305" s="141" t="str">
        <f t="shared" si="34"/>
        <v/>
      </c>
      <c r="F305" s="141" t="str">
        <f t="shared" si="28"/>
        <v/>
      </c>
      <c r="G305" s="112" t="str">
        <f t="shared" si="29"/>
        <v/>
      </c>
    </row>
    <row r="306" spans="1:7" x14ac:dyDescent="0.35">
      <c r="A306" s="140" t="str">
        <f t="shared" si="30"/>
        <v/>
      </c>
      <c r="B306" s="123" t="str">
        <f t="shared" si="31"/>
        <v/>
      </c>
      <c r="C306" s="112" t="str">
        <f t="shared" si="32"/>
        <v/>
      </c>
      <c r="D306" s="141" t="str">
        <f t="shared" si="33"/>
        <v/>
      </c>
      <c r="E306" s="141" t="str">
        <f t="shared" si="34"/>
        <v/>
      </c>
      <c r="F306" s="141" t="str">
        <f t="shared" si="28"/>
        <v/>
      </c>
      <c r="G306" s="112" t="str">
        <f t="shared" si="29"/>
        <v/>
      </c>
    </row>
    <row r="307" spans="1:7" x14ac:dyDescent="0.35">
      <c r="A307" s="140" t="str">
        <f t="shared" si="30"/>
        <v/>
      </c>
      <c r="B307" s="123" t="str">
        <f t="shared" si="31"/>
        <v/>
      </c>
      <c r="C307" s="112" t="str">
        <f t="shared" si="32"/>
        <v/>
      </c>
      <c r="D307" s="141" t="str">
        <f t="shared" si="33"/>
        <v/>
      </c>
      <c r="E307" s="141" t="str">
        <f t="shared" si="34"/>
        <v/>
      </c>
      <c r="F307" s="141" t="str">
        <f t="shared" si="28"/>
        <v/>
      </c>
      <c r="G307" s="112" t="str">
        <f t="shared" si="29"/>
        <v/>
      </c>
    </row>
    <row r="308" spans="1:7" x14ac:dyDescent="0.35">
      <c r="A308" s="140" t="str">
        <f t="shared" si="30"/>
        <v/>
      </c>
      <c r="B308" s="123" t="str">
        <f t="shared" si="31"/>
        <v/>
      </c>
      <c r="C308" s="112" t="str">
        <f t="shared" si="32"/>
        <v/>
      </c>
      <c r="D308" s="141" t="str">
        <f t="shared" si="33"/>
        <v/>
      </c>
      <c r="E308" s="141" t="str">
        <f t="shared" si="34"/>
        <v/>
      </c>
      <c r="F308" s="141" t="str">
        <f t="shared" si="28"/>
        <v/>
      </c>
      <c r="G308" s="112" t="str">
        <f t="shared" si="29"/>
        <v/>
      </c>
    </row>
    <row r="309" spans="1:7" x14ac:dyDescent="0.35">
      <c r="A309" s="140" t="str">
        <f t="shared" si="30"/>
        <v/>
      </c>
      <c r="B309" s="123" t="str">
        <f t="shared" si="31"/>
        <v/>
      </c>
      <c r="C309" s="112" t="str">
        <f t="shared" si="32"/>
        <v/>
      </c>
      <c r="D309" s="141" t="str">
        <f t="shared" si="33"/>
        <v/>
      </c>
      <c r="E309" s="141" t="str">
        <f t="shared" si="34"/>
        <v/>
      </c>
      <c r="F309" s="141" t="str">
        <f t="shared" si="28"/>
        <v/>
      </c>
      <c r="G309" s="112" t="str">
        <f t="shared" si="29"/>
        <v/>
      </c>
    </row>
    <row r="310" spans="1:7" x14ac:dyDescent="0.35">
      <c r="A310" s="140" t="str">
        <f t="shared" si="30"/>
        <v/>
      </c>
      <c r="B310" s="123" t="str">
        <f t="shared" si="31"/>
        <v/>
      </c>
      <c r="C310" s="112" t="str">
        <f t="shared" si="32"/>
        <v/>
      </c>
      <c r="D310" s="141" t="str">
        <f t="shared" si="33"/>
        <v/>
      </c>
      <c r="E310" s="141" t="str">
        <f t="shared" si="34"/>
        <v/>
      </c>
      <c r="F310" s="141" t="str">
        <f t="shared" si="28"/>
        <v/>
      </c>
      <c r="G310" s="112" t="str">
        <f t="shared" si="29"/>
        <v/>
      </c>
    </row>
    <row r="311" spans="1:7" x14ac:dyDescent="0.35">
      <c r="A311" s="140" t="str">
        <f t="shared" si="30"/>
        <v/>
      </c>
      <c r="B311" s="123" t="str">
        <f t="shared" si="31"/>
        <v/>
      </c>
      <c r="C311" s="112" t="str">
        <f t="shared" si="32"/>
        <v/>
      </c>
      <c r="D311" s="141" t="str">
        <f t="shared" si="33"/>
        <v/>
      </c>
      <c r="E311" s="141" t="str">
        <f t="shared" si="34"/>
        <v/>
      </c>
      <c r="F311" s="141" t="str">
        <f t="shared" si="28"/>
        <v/>
      </c>
      <c r="G311" s="112" t="str">
        <f t="shared" si="29"/>
        <v/>
      </c>
    </row>
    <row r="312" spans="1:7" x14ac:dyDescent="0.35">
      <c r="A312" s="140" t="str">
        <f t="shared" si="30"/>
        <v/>
      </c>
      <c r="B312" s="123" t="str">
        <f t="shared" si="31"/>
        <v/>
      </c>
      <c r="C312" s="112" t="str">
        <f t="shared" si="32"/>
        <v/>
      </c>
      <c r="D312" s="141" t="str">
        <f t="shared" si="33"/>
        <v/>
      </c>
      <c r="E312" s="141" t="str">
        <f t="shared" si="34"/>
        <v/>
      </c>
      <c r="F312" s="141" t="str">
        <f t="shared" si="28"/>
        <v/>
      </c>
      <c r="G312" s="112" t="str">
        <f t="shared" si="29"/>
        <v/>
      </c>
    </row>
    <row r="313" spans="1:7" x14ac:dyDescent="0.35">
      <c r="A313" s="140" t="str">
        <f t="shared" si="30"/>
        <v/>
      </c>
      <c r="B313" s="123" t="str">
        <f t="shared" si="31"/>
        <v/>
      </c>
      <c r="C313" s="112" t="str">
        <f t="shared" si="32"/>
        <v/>
      </c>
      <c r="D313" s="141" t="str">
        <f t="shared" si="33"/>
        <v/>
      </c>
      <c r="E313" s="141" t="str">
        <f t="shared" si="34"/>
        <v/>
      </c>
      <c r="F313" s="141" t="str">
        <f t="shared" si="28"/>
        <v/>
      </c>
      <c r="G313" s="112" t="str">
        <f t="shared" si="29"/>
        <v/>
      </c>
    </row>
    <row r="314" spans="1:7" x14ac:dyDescent="0.35">
      <c r="A314" s="140" t="str">
        <f t="shared" si="30"/>
        <v/>
      </c>
      <c r="B314" s="123" t="str">
        <f t="shared" si="31"/>
        <v/>
      </c>
      <c r="C314" s="112" t="str">
        <f t="shared" si="32"/>
        <v/>
      </c>
      <c r="D314" s="141" t="str">
        <f t="shared" si="33"/>
        <v/>
      </c>
      <c r="E314" s="141" t="str">
        <f t="shared" si="34"/>
        <v/>
      </c>
      <c r="F314" s="141" t="str">
        <f t="shared" si="28"/>
        <v/>
      </c>
      <c r="G314" s="112" t="str">
        <f t="shared" si="29"/>
        <v/>
      </c>
    </row>
    <row r="315" spans="1:7" x14ac:dyDescent="0.35">
      <c r="A315" s="140" t="str">
        <f t="shared" si="30"/>
        <v/>
      </c>
      <c r="B315" s="123" t="str">
        <f t="shared" si="31"/>
        <v/>
      </c>
      <c r="C315" s="112" t="str">
        <f t="shared" si="32"/>
        <v/>
      </c>
      <c r="D315" s="141" t="str">
        <f t="shared" si="33"/>
        <v/>
      </c>
      <c r="E315" s="141" t="str">
        <f t="shared" si="34"/>
        <v/>
      </c>
      <c r="F315" s="141" t="str">
        <f t="shared" si="28"/>
        <v/>
      </c>
      <c r="G315" s="112" t="str">
        <f t="shared" si="29"/>
        <v/>
      </c>
    </row>
    <row r="316" spans="1:7" x14ac:dyDescent="0.35">
      <c r="A316" s="140" t="str">
        <f t="shared" si="30"/>
        <v/>
      </c>
      <c r="B316" s="123" t="str">
        <f t="shared" si="31"/>
        <v/>
      </c>
      <c r="C316" s="112" t="str">
        <f t="shared" si="32"/>
        <v/>
      </c>
      <c r="D316" s="141" t="str">
        <f t="shared" si="33"/>
        <v/>
      </c>
      <c r="E316" s="141" t="str">
        <f t="shared" si="34"/>
        <v/>
      </c>
      <c r="F316" s="141" t="str">
        <f t="shared" si="28"/>
        <v/>
      </c>
      <c r="G316" s="112" t="str">
        <f t="shared" si="29"/>
        <v/>
      </c>
    </row>
    <row r="317" spans="1:7" x14ac:dyDescent="0.35">
      <c r="A317" s="140" t="str">
        <f t="shared" si="30"/>
        <v/>
      </c>
      <c r="B317" s="123" t="str">
        <f t="shared" si="31"/>
        <v/>
      </c>
      <c r="C317" s="112" t="str">
        <f t="shared" si="32"/>
        <v/>
      </c>
      <c r="D317" s="141" t="str">
        <f t="shared" si="33"/>
        <v/>
      </c>
      <c r="E317" s="141" t="str">
        <f t="shared" si="34"/>
        <v/>
      </c>
      <c r="F317" s="141" t="str">
        <f t="shared" si="28"/>
        <v/>
      </c>
      <c r="G317" s="112" t="str">
        <f t="shared" si="29"/>
        <v/>
      </c>
    </row>
    <row r="318" spans="1:7" x14ac:dyDescent="0.35">
      <c r="A318" s="140" t="str">
        <f t="shared" si="30"/>
        <v/>
      </c>
      <c r="B318" s="123" t="str">
        <f t="shared" si="31"/>
        <v/>
      </c>
      <c r="C318" s="112" t="str">
        <f t="shared" si="32"/>
        <v/>
      </c>
      <c r="D318" s="141" t="str">
        <f t="shared" si="33"/>
        <v/>
      </c>
      <c r="E318" s="141" t="str">
        <f t="shared" si="34"/>
        <v/>
      </c>
      <c r="F318" s="141" t="str">
        <f t="shared" si="28"/>
        <v/>
      </c>
      <c r="G318" s="112" t="str">
        <f t="shared" si="29"/>
        <v/>
      </c>
    </row>
    <row r="319" spans="1:7" x14ac:dyDescent="0.35">
      <c r="A319" s="140" t="str">
        <f t="shared" si="30"/>
        <v/>
      </c>
      <c r="B319" s="123" t="str">
        <f t="shared" si="31"/>
        <v/>
      </c>
      <c r="C319" s="112" t="str">
        <f t="shared" si="32"/>
        <v/>
      </c>
      <c r="D319" s="141" t="str">
        <f t="shared" si="33"/>
        <v/>
      </c>
      <c r="E319" s="141" t="str">
        <f t="shared" si="34"/>
        <v/>
      </c>
      <c r="F319" s="141" t="str">
        <f t="shared" si="28"/>
        <v/>
      </c>
      <c r="G319" s="112" t="str">
        <f t="shared" si="29"/>
        <v/>
      </c>
    </row>
    <row r="320" spans="1:7" x14ac:dyDescent="0.35">
      <c r="A320" s="140" t="str">
        <f t="shared" si="30"/>
        <v/>
      </c>
      <c r="B320" s="123" t="str">
        <f t="shared" si="31"/>
        <v/>
      </c>
      <c r="C320" s="112" t="str">
        <f t="shared" si="32"/>
        <v/>
      </c>
      <c r="D320" s="141" t="str">
        <f t="shared" si="33"/>
        <v/>
      </c>
      <c r="E320" s="141" t="str">
        <f t="shared" si="34"/>
        <v/>
      </c>
      <c r="F320" s="141" t="str">
        <f t="shared" si="28"/>
        <v/>
      </c>
      <c r="G320" s="112" t="str">
        <f t="shared" si="29"/>
        <v/>
      </c>
    </row>
    <row r="321" spans="1:7" x14ac:dyDescent="0.35">
      <c r="A321" s="140" t="str">
        <f t="shared" si="30"/>
        <v/>
      </c>
      <c r="B321" s="123" t="str">
        <f t="shared" si="31"/>
        <v/>
      </c>
      <c r="C321" s="112" t="str">
        <f t="shared" si="32"/>
        <v/>
      </c>
      <c r="D321" s="141" t="str">
        <f t="shared" si="33"/>
        <v/>
      </c>
      <c r="E321" s="141" t="str">
        <f t="shared" si="34"/>
        <v/>
      </c>
      <c r="F321" s="141" t="str">
        <f t="shared" si="28"/>
        <v/>
      </c>
      <c r="G321" s="112" t="str">
        <f t="shared" si="29"/>
        <v/>
      </c>
    </row>
    <row r="322" spans="1:7" x14ac:dyDescent="0.35">
      <c r="A322" s="140" t="str">
        <f t="shared" si="30"/>
        <v/>
      </c>
      <c r="B322" s="123" t="str">
        <f t="shared" si="31"/>
        <v/>
      </c>
      <c r="C322" s="112" t="str">
        <f t="shared" si="32"/>
        <v/>
      </c>
      <c r="D322" s="141" t="str">
        <f t="shared" si="33"/>
        <v/>
      </c>
      <c r="E322" s="141" t="str">
        <f t="shared" si="34"/>
        <v/>
      </c>
      <c r="F322" s="141" t="str">
        <f t="shared" si="28"/>
        <v/>
      </c>
      <c r="G322" s="112" t="str">
        <f t="shared" si="29"/>
        <v/>
      </c>
    </row>
    <row r="323" spans="1:7" x14ac:dyDescent="0.35">
      <c r="A323" s="140" t="str">
        <f t="shared" si="30"/>
        <v/>
      </c>
      <c r="B323" s="123" t="str">
        <f t="shared" si="31"/>
        <v/>
      </c>
      <c r="C323" s="112" t="str">
        <f t="shared" si="32"/>
        <v/>
      </c>
      <c r="D323" s="141" t="str">
        <f t="shared" si="33"/>
        <v/>
      </c>
      <c r="E323" s="141" t="str">
        <f t="shared" si="34"/>
        <v/>
      </c>
      <c r="F323" s="141" t="str">
        <f t="shared" si="28"/>
        <v/>
      </c>
      <c r="G323" s="112" t="str">
        <f t="shared" si="29"/>
        <v/>
      </c>
    </row>
    <row r="324" spans="1:7" x14ac:dyDescent="0.35">
      <c r="A324" s="140" t="str">
        <f t="shared" si="30"/>
        <v/>
      </c>
      <c r="B324" s="123" t="str">
        <f t="shared" si="31"/>
        <v/>
      </c>
      <c r="C324" s="112" t="str">
        <f t="shared" si="32"/>
        <v/>
      </c>
      <c r="D324" s="141" t="str">
        <f t="shared" si="33"/>
        <v/>
      </c>
      <c r="E324" s="141" t="str">
        <f t="shared" si="34"/>
        <v/>
      </c>
      <c r="F324" s="141" t="str">
        <f t="shared" si="28"/>
        <v/>
      </c>
      <c r="G324" s="112" t="str">
        <f t="shared" si="29"/>
        <v/>
      </c>
    </row>
    <row r="325" spans="1:7" x14ac:dyDescent="0.35">
      <c r="A325" s="140" t="str">
        <f t="shared" si="30"/>
        <v/>
      </c>
      <c r="B325" s="123" t="str">
        <f t="shared" si="31"/>
        <v/>
      </c>
      <c r="C325" s="112" t="str">
        <f t="shared" si="32"/>
        <v/>
      </c>
      <c r="D325" s="141" t="str">
        <f t="shared" si="33"/>
        <v/>
      </c>
      <c r="E325" s="141" t="str">
        <f t="shared" si="34"/>
        <v/>
      </c>
      <c r="F325" s="141" t="str">
        <f t="shared" si="28"/>
        <v/>
      </c>
      <c r="G325" s="112" t="str">
        <f t="shared" si="29"/>
        <v/>
      </c>
    </row>
    <row r="326" spans="1:7" x14ac:dyDescent="0.35">
      <c r="A326" s="140" t="str">
        <f t="shared" si="30"/>
        <v/>
      </c>
      <c r="B326" s="123" t="str">
        <f t="shared" si="31"/>
        <v/>
      </c>
      <c r="C326" s="112" t="str">
        <f t="shared" si="32"/>
        <v/>
      </c>
      <c r="D326" s="141" t="str">
        <f t="shared" si="33"/>
        <v/>
      </c>
      <c r="E326" s="141" t="str">
        <f t="shared" si="34"/>
        <v/>
      </c>
      <c r="F326" s="141" t="str">
        <f t="shared" si="28"/>
        <v/>
      </c>
      <c r="G326" s="112" t="str">
        <f t="shared" si="29"/>
        <v/>
      </c>
    </row>
    <row r="327" spans="1:7" x14ac:dyDescent="0.35">
      <c r="A327" s="140" t="str">
        <f t="shared" si="30"/>
        <v/>
      </c>
      <c r="B327" s="123" t="str">
        <f t="shared" si="31"/>
        <v/>
      </c>
      <c r="C327" s="112" t="str">
        <f t="shared" si="32"/>
        <v/>
      </c>
      <c r="D327" s="141" t="str">
        <f t="shared" si="33"/>
        <v/>
      </c>
      <c r="E327" s="141" t="str">
        <f t="shared" si="34"/>
        <v/>
      </c>
      <c r="F327" s="141" t="str">
        <f t="shared" si="28"/>
        <v/>
      </c>
      <c r="G327" s="112" t="str">
        <f t="shared" si="29"/>
        <v/>
      </c>
    </row>
    <row r="328" spans="1:7" x14ac:dyDescent="0.35">
      <c r="A328" s="140" t="str">
        <f t="shared" si="30"/>
        <v/>
      </c>
      <c r="B328" s="123" t="str">
        <f t="shared" si="31"/>
        <v/>
      </c>
      <c r="C328" s="112" t="str">
        <f t="shared" si="32"/>
        <v/>
      </c>
      <c r="D328" s="141" t="str">
        <f t="shared" si="33"/>
        <v/>
      </c>
      <c r="E328" s="141" t="str">
        <f t="shared" si="34"/>
        <v/>
      </c>
      <c r="F328" s="141" t="str">
        <f t="shared" si="28"/>
        <v/>
      </c>
      <c r="G328" s="112" t="str">
        <f t="shared" si="29"/>
        <v/>
      </c>
    </row>
    <row r="329" spans="1:7" x14ac:dyDescent="0.35">
      <c r="A329" s="140" t="str">
        <f t="shared" si="30"/>
        <v/>
      </c>
      <c r="B329" s="123" t="str">
        <f t="shared" si="31"/>
        <v/>
      </c>
      <c r="C329" s="112" t="str">
        <f t="shared" si="32"/>
        <v/>
      </c>
      <c r="D329" s="141" t="str">
        <f t="shared" si="33"/>
        <v/>
      </c>
      <c r="E329" s="141" t="str">
        <f t="shared" si="34"/>
        <v/>
      </c>
      <c r="F329" s="141" t="str">
        <f t="shared" si="28"/>
        <v/>
      </c>
      <c r="G329" s="112" t="str">
        <f t="shared" si="29"/>
        <v/>
      </c>
    </row>
    <row r="330" spans="1:7" x14ac:dyDescent="0.35">
      <c r="A330" s="140" t="str">
        <f t="shared" si="30"/>
        <v/>
      </c>
      <c r="B330" s="123" t="str">
        <f t="shared" si="31"/>
        <v/>
      </c>
      <c r="C330" s="112" t="str">
        <f t="shared" si="32"/>
        <v/>
      </c>
      <c r="D330" s="141" t="str">
        <f t="shared" si="33"/>
        <v/>
      </c>
      <c r="E330" s="141" t="str">
        <f t="shared" si="34"/>
        <v/>
      </c>
      <c r="F330" s="141" t="str">
        <f t="shared" si="28"/>
        <v/>
      </c>
      <c r="G330" s="112" t="str">
        <f t="shared" si="29"/>
        <v/>
      </c>
    </row>
    <row r="331" spans="1:7" x14ac:dyDescent="0.35">
      <c r="A331" s="140" t="str">
        <f t="shared" si="30"/>
        <v/>
      </c>
      <c r="B331" s="123" t="str">
        <f t="shared" si="31"/>
        <v/>
      </c>
      <c r="C331" s="112" t="str">
        <f t="shared" si="32"/>
        <v/>
      </c>
      <c r="D331" s="141" t="str">
        <f t="shared" si="33"/>
        <v/>
      </c>
      <c r="E331" s="141" t="str">
        <f t="shared" si="34"/>
        <v/>
      </c>
      <c r="F331" s="141" t="str">
        <f t="shared" si="28"/>
        <v/>
      </c>
      <c r="G331" s="112" t="str">
        <f t="shared" si="29"/>
        <v/>
      </c>
    </row>
    <row r="332" spans="1:7" x14ac:dyDescent="0.35">
      <c r="A332" s="140" t="str">
        <f t="shared" si="30"/>
        <v/>
      </c>
      <c r="B332" s="123" t="str">
        <f t="shared" si="31"/>
        <v/>
      </c>
      <c r="C332" s="112" t="str">
        <f t="shared" si="32"/>
        <v/>
      </c>
      <c r="D332" s="141" t="str">
        <f t="shared" si="33"/>
        <v/>
      </c>
      <c r="E332" s="141" t="str">
        <f t="shared" si="34"/>
        <v/>
      </c>
      <c r="F332" s="141" t="str">
        <f t="shared" si="28"/>
        <v/>
      </c>
      <c r="G332" s="112" t="str">
        <f t="shared" si="29"/>
        <v/>
      </c>
    </row>
    <row r="333" spans="1:7" x14ac:dyDescent="0.35">
      <c r="A333" s="140" t="str">
        <f t="shared" si="30"/>
        <v/>
      </c>
      <c r="B333" s="123" t="str">
        <f t="shared" si="31"/>
        <v/>
      </c>
      <c r="C333" s="112" t="str">
        <f t="shared" si="32"/>
        <v/>
      </c>
      <c r="D333" s="141" t="str">
        <f t="shared" si="33"/>
        <v/>
      </c>
      <c r="E333" s="141" t="str">
        <f t="shared" si="34"/>
        <v/>
      </c>
      <c r="F333" s="141" t="str">
        <f t="shared" si="28"/>
        <v/>
      </c>
      <c r="G333" s="112" t="str">
        <f t="shared" si="29"/>
        <v/>
      </c>
    </row>
    <row r="334" spans="1:7" x14ac:dyDescent="0.35">
      <c r="A334" s="140" t="str">
        <f t="shared" si="30"/>
        <v/>
      </c>
      <c r="B334" s="123" t="str">
        <f t="shared" si="31"/>
        <v/>
      </c>
      <c r="C334" s="112" t="str">
        <f t="shared" si="32"/>
        <v/>
      </c>
      <c r="D334" s="141" t="str">
        <f t="shared" si="33"/>
        <v/>
      </c>
      <c r="E334" s="141" t="str">
        <f t="shared" si="34"/>
        <v/>
      </c>
      <c r="F334" s="141" t="str">
        <f t="shared" si="28"/>
        <v/>
      </c>
      <c r="G334" s="112" t="str">
        <f t="shared" si="29"/>
        <v/>
      </c>
    </row>
    <row r="335" spans="1:7" x14ac:dyDescent="0.35">
      <c r="A335" s="140" t="str">
        <f t="shared" si="30"/>
        <v/>
      </c>
      <c r="B335" s="123" t="str">
        <f t="shared" si="31"/>
        <v/>
      </c>
      <c r="C335" s="112" t="str">
        <f t="shared" si="32"/>
        <v/>
      </c>
      <c r="D335" s="141" t="str">
        <f t="shared" si="33"/>
        <v/>
      </c>
      <c r="E335" s="141" t="str">
        <f t="shared" si="34"/>
        <v/>
      </c>
      <c r="F335" s="141" t="str">
        <f t="shared" si="28"/>
        <v/>
      </c>
      <c r="G335" s="112" t="str">
        <f t="shared" si="29"/>
        <v/>
      </c>
    </row>
    <row r="336" spans="1:7" x14ac:dyDescent="0.35">
      <c r="A336" s="140" t="str">
        <f t="shared" si="30"/>
        <v/>
      </c>
      <c r="B336" s="123" t="str">
        <f t="shared" si="31"/>
        <v/>
      </c>
      <c r="C336" s="112" t="str">
        <f t="shared" si="32"/>
        <v/>
      </c>
      <c r="D336" s="141" t="str">
        <f t="shared" si="33"/>
        <v/>
      </c>
      <c r="E336" s="141" t="str">
        <f t="shared" si="34"/>
        <v/>
      </c>
      <c r="F336" s="141" t="str">
        <f t="shared" ref="F336:F399" si="35">IF(B336="","",SUM(D336:E336))</f>
        <v/>
      </c>
      <c r="G336" s="112" t="str">
        <f t="shared" ref="G336:G399" si="36">IF(B336="","",SUM(C336)-SUM(E336))</f>
        <v/>
      </c>
    </row>
    <row r="337" spans="1:7" x14ac:dyDescent="0.35">
      <c r="A337" s="140" t="str">
        <f t="shared" ref="A337:A400" si="37">IF(B337="","",EDATE(A336,1))</f>
        <v/>
      </c>
      <c r="B337" s="123" t="str">
        <f t="shared" ref="B337:B400" si="38">IF(B336="","",IF(SUM(B336)+1&lt;=$E$7,SUM(B336)+1,""))</f>
        <v/>
      </c>
      <c r="C337" s="112" t="str">
        <f t="shared" ref="C337:C400" si="39">IF(B337="","",G336)</f>
        <v/>
      </c>
      <c r="D337" s="141" t="str">
        <f t="shared" ref="D337:D400" si="40">IF(B337="","",IPMT($E$11/12,B337,$E$7,-$E$8,$E$9,0))</f>
        <v/>
      </c>
      <c r="E337" s="141" t="str">
        <f t="shared" ref="E337:E400" si="41">IF(B337="","",PPMT($E$11/12,B337,$E$7,-$E$8,$E$9,0))</f>
        <v/>
      </c>
      <c r="F337" s="141" t="str">
        <f t="shared" si="35"/>
        <v/>
      </c>
      <c r="G337" s="112" t="str">
        <f t="shared" si="36"/>
        <v/>
      </c>
    </row>
    <row r="338" spans="1:7" x14ac:dyDescent="0.35">
      <c r="A338" s="140" t="str">
        <f t="shared" si="37"/>
        <v/>
      </c>
      <c r="B338" s="123" t="str">
        <f t="shared" si="38"/>
        <v/>
      </c>
      <c r="C338" s="112" t="str">
        <f t="shared" si="39"/>
        <v/>
      </c>
      <c r="D338" s="141" t="str">
        <f t="shared" si="40"/>
        <v/>
      </c>
      <c r="E338" s="141" t="str">
        <f t="shared" si="41"/>
        <v/>
      </c>
      <c r="F338" s="141" t="str">
        <f t="shared" si="35"/>
        <v/>
      </c>
      <c r="G338" s="112" t="str">
        <f t="shared" si="36"/>
        <v/>
      </c>
    </row>
    <row r="339" spans="1:7" x14ac:dyDescent="0.35">
      <c r="A339" s="140" t="str">
        <f t="shared" si="37"/>
        <v/>
      </c>
      <c r="B339" s="123" t="str">
        <f t="shared" si="38"/>
        <v/>
      </c>
      <c r="C339" s="112" t="str">
        <f t="shared" si="39"/>
        <v/>
      </c>
      <c r="D339" s="141" t="str">
        <f t="shared" si="40"/>
        <v/>
      </c>
      <c r="E339" s="141" t="str">
        <f t="shared" si="41"/>
        <v/>
      </c>
      <c r="F339" s="141" t="str">
        <f t="shared" si="35"/>
        <v/>
      </c>
      <c r="G339" s="112" t="str">
        <f t="shared" si="36"/>
        <v/>
      </c>
    </row>
    <row r="340" spans="1:7" x14ac:dyDescent="0.35">
      <c r="A340" s="140" t="str">
        <f t="shared" si="37"/>
        <v/>
      </c>
      <c r="B340" s="123" t="str">
        <f t="shared" si="38"/>
        <v/>
      </c>
      <c r="C340" s="112" t="str">
        <f t="shared" si="39"/>
        <v/>
      </c>
      <c r="D340" s="141" t="str">
        <f t="shared" si="40"/>
        <v/>
      </c>
      <c r="E340" s="141" t="str">
        <f t="shared" si="41"/>
        <v/>
      </c>
      <c r="F340" s="141" t="str">
        <f t="shared" si="35"/>
        <v/>
      </c>
      <c r="G340" s="112" t="str">
        <f t="shared" si="36"/>
        <v/>
      </c>
    </row>
    <row r="341" spans="1:7" x14ac:dyDescent="0.35">
      <c r="A341" s="140" t="str">
        <f t="shared" si="37"/>
        <v/>
      </c>
      <c r="B341" s="123" t="str">
        <f t="shared" si="38"/>
        <v/>
      </c>
      <c r="C341" s="112" t="str">
        <f t="shared" si="39"/>
        <v/>
      </c>
      <c r="D341" s="141" t="str">
        <f t="shared" si="40"/>
        <v/>
      </c>
      <c r="E341" s="141" t="str">
        <f t="shared" si="41"/>
        <v/>
      </c>
      <c r="F341" s="141" t="str">
        <f t="shared" si="35"/>
        <v/>
      </c>
      <c r="G341" s="112" t="str">
        <f t="shared" si="36"/>
        <v/>
      </c>
    </row>
    <row r="342" spans="1:7" x14ac:dyDescent="0.35">
      <c r="A342" s="140" t="str">
        <f t="shared" si="37"/>
        <v/>
      </c>
      <c r="B342" s="123" t="str">
        <f t="shared" si="38"/>
        <v/>
      </c>
      <c r="C342" s="112" t="str">
        <f t="shared" si="39"/>
        <v/>
      </c>
      <c r="D342" s="141" t="str">
        <f t="shared" si="40"/>
        <v/>
      </c>
      <c r="E342" s="141" t="str">
        <f t="shared" si="41"/>
        <v/>
      </c>
      <c r="F342" s="141" t="str">
        <f t="shared" si="35"/>
        <v/>
      </c>
      <c r="G342" s="112" t="str">
        <f t="shared" si="36"/>
        <v/>
      </c>
    </row>
    <row r="343" spans="1:7" x14ac:dyDescent="0.35">
      <c r="A343" s="140" t="str">
        <f t="shared" si="37"/>
        <v/>
      </c>
      <c r="B343" s="123" t="str">
        <f t="shared" si="38"/>
        <v/>
      </c>
      <c r="C343" s="112" t="str">
        <f t="shared" si="39"/>
        <v/>
      </c>
      <c r="D343" s="141" t="str">
        <f t="shared" si="40"/>
        <v/>
      </c>
      <c r="E343" s="141" t="str">
        <f t="shared" si="41"/>
        <v/>
      </c>
      <c r="F343" s="141" t="str">
        <f t="shared" si="35"/>
        <v/>
      </c>
      <c r="G343" s="112" t="str">
        <f t="shared" si="36"/>
        <v/>
      </c>
    </row>
    <row r="344" spans="1:7" x14ac:dyDescent="0.35">
      <c r="A344" s="140" t="str">
        <f t="shared" si="37"/>
        <v/>
      </c>
      <c r="B344" s="123" t="str">
        <f t="shared" si="38"/>
        <v/>
      </c>
      <c r="C344" s="112" t="str">
        <f t="shared" si="39"/>
        <v/>
      </c>
      <c r="D344" s="141" t="str">
        <f t="shared" si="40"/>
        <v/>
      </c>
      <c r="E344" s="141" t="str">
        <f t="shared" si="41"/>
        <v/>
      </c>
      <c r="F344" s="141" t="str">
        <f t="shared" si="35"/>
        <v/>
      </c>
      <c r="G344" s="112" t="str">
        <f t="shared" si="36"/>
        <v/>
      </c>
    </row>
    <row r="345" spans="1:7" x14ac:dyDescent="0.35">
      <c r="A345" s="140" t="str">
        <f t="shared" si="37"/>
        <v/>
      </c>
      <c r="B345" s="123" t="str">
        <f t="shared" si="38"/>
        <v/>
      </c>
      <c r="C345" s="112" t="str">
        <f t="shared" si="39"/>
        <v/>
      </c>
      <c r="D345" s="141" t="str">
        <f t="shared" si="40"/>
        <v/>
      </c>
      <c r="E345" s="141" t="str">
        <f t="shared" si="41"/>
        <v/>
      </c>
      <c r="F345" s="141" t="str">
        <f t="shared" si="35"/>
        <v/>
      </c>
      <c r="G345" s="112" t="str">
        <f t="shared" si="36"/>
        <v/>
      </c>
    </row>
    <row r="346" spans="1:7" x14ac:dyDescent="0.35">
      <c r="A346" s="140" t="str">
        <f t="shared" si="37"/>
        <v/>
      </c>
      <c r="B346" s="123" t="str">
        <f t="shared" si="38"/>
        <v/>
      </c>
      <c r="C346" s="112" t="str">
        <f t="shared" si="39"/>
        <v/>
      </c>
      <c r="D346" s="141" t="str">
        <f t="shared" si="40"/>
        <v/>
      </c>
      <c r="E346" s="141" t="str">
        <f t="shared" si="41"/>
        <v/>
      </c>
      <c r="F346" s="141" t="str">
        <f t="shared" si="35"/>
        <v/>
      </c>
      <c r="G346" s="112" t="str">
        <f t="shared" si="36"/>
        <v/>
      </c>
    </row>
    <row r="347" spans="1:7" x14ac:dyDescent="0.35">
      <c r="A347" s="140" t="str">
        <f t="shared" si="37"/>
        <v/>
      </c>
      <c r="B347" s="123" t="str">
        <f t="shared" si="38"/>
        <v/>
      </c>
      <c r="C347" s="112" t="str">
        <f t="shared" si="39"/>
        <v/>
      </c>
      <c r="D347" s="141" t="str">
        <f t="shared" si="40"/>
        <v/>
      </c>
      <c r="E347" s="141" t="str">
        <f t="shared" si="41"/>
        <v/>
      </c>
      <c r="F347" s="141" t="str">
        <f t="shared" si="35"/>
        <v/>
      </c>
      <c r="G347" s="112" t="str">
        <f t="shared" si="36"/>
        <v/>
      </c>
    </row>
    <row r="348" spans="1:7" x14ac:dyDescent="0.35">
      <c r="A348" s="140" t="str">
        <f t="shared" si="37"/>
        <v/>
      </c>
      <c r="B348" s="123" t="str">
        <f t="shared" si="38"/>
        <v/>
      </c>
      <c r="C348" s="112" t="str">
        <f t="shared" si="39"/>
        <v/>
      </c>
      <c r="D348" s="141" t="str">
        <f t="shared" si="40"/>
        <v/>
      </c>
      <c r="E348" s="141" t="str">
        <f t="shared" si="41"/>
        <v/>
      </c>
      <c r="F348" s="141" t="str">
        <f t="shared" si="35"/>
        <v/>
      </c>
      <c r="G348" s="112" t="str">
        <f t="shared" si="36"/>
        <v/>
      </c>
    </row>
    <row r="349" spans="1:7" x14ac:dyDescent="0.35">
      <c r="A349" s="140" t="str">
        <f t="shared" si="37"/>
        <v/>
      </c>
      <c r="B349" s="123" t="str">
        <f t="shared" si="38"/>
        <v/>
      </c>
      <c r="C349" s="112" t="str">
        <f t="shared" si="39"/>
        <v/>
      </c>
      <c r="D349" s="141" t="str">
        <f t="shared" si="40"/>
        <v/>
      </c>
      <c r="E349" s="141" t="str">
        <f t="shared" si="41"/>
        <v/>
      </c>
      <c r="F349" s="141" t="str">
        <f t="shared" si="35"/>
        <v/>
      </c>
      <c r="G349" s="112" t="str">
        <f t="shared" si="36"/>
        <v/>
      </c>
    </row>
    <row r="350" spans="1:7" x14ac:dyDescent="0.35">
      <c r="A350" s="140" t="str">
        <f t="shared" si="37"/>
        <v/>
      </c>
      <c r="B350" s="123" t="str">
        <f t="shared" si="38"/>
        <v/>
      </c>
      <c r="C350" s="112" t="str">
        <f t="shared" si="39"/>
        <v/>
      </c>
      <c r="D350" s="141" t="str">
        <f t="shared" si="40"/>
        <v/>
      </c>
      <c r="E350" s="141" t="str">
        <f t="shared" si="41"/>
        <v/>
      </c>
      <c r="F350" s="141" t="str">
        <f t="shared" si="35"/>
        <v/>
      </c>
      <c r="G350" s="112" t="str">
        <f t="shared" si="36"/>
        <v/>
      </c>
    </row>
    <row r="351" spans="1:7" x14ac:dyDescent="0.35">
      <c r="A351" s="140" t="str">
        <f t="shared" si="37"/>
        <v/>
      </c>
      <c r="B351" s="123" t="str">
        <f t="shared" si="38"/>
        <v/>
      </c>
      <c r="C351" s="112" t="str">
        <f t="shared" si="39"/>
        <v/>
      </c>
      <c r="D351" s="141" t="str">
        <f t="shared" si="40"/>
        <v/>
      </c>
      <c r="E351" s="141" t="str">
        <f t="shared" si="41"/>
        <v/>
      </c>
      <c r="F351" s="141" t="str">
        <f t="shared" si="35"/>
        <v/>
      </c>
      <c r="G351" s="112" t="str">
        <f t="shared" si="36"/>
        <v/>
      </c>
    </row>
    <row r="352" spans="1:7" x14ac:dyDescent="0.35">
      <c r="A352" s="140" t="str">
        <f t="shared" si="37"/>
        <v/>
      </c>
      <c r="B352" s="123" t="str">
        <f t="shared" si="38"/>
        <v/>
      </c>
      <c r="C352" s="112" t="str">
        <f t="shared" si="39"/>
        <v/>
      </c>
      <c r="D352" s="141" t="str">
        <f t="shared" si="40"/>
        <v/>
      </c>
      <c r="E352" s="141" t="str">
        <f t="shared" si="41"/>
        <v/>
      </c>
      <c r="F352" s="141" t="str">
        <f t="shared" si="35"/>
        <v/>
      </c>
      <c r="G352" s="112" t="str">
        <f t="shared" si="36"/>
        <v/>
      </c>
    </row>
    <row r="353" spans="1:7" x14ac:dyDescent="0.35">
      <c r="A353" s="140" t="str">
        <f t="shared" si="37"/>
        <v/>
      </c>
      <c r="B353" s="123" t="str">
        <f t="shared" si="38"/>
        <v/>
      </c>
      <c r="C353" s="112" t="str">
        <f t="shared" si="39"/>
        <v/>
      </c>
      <c r="D353" s="141" t="str">
        <f t="shared" si="40"/>
        <v/>
      </c>
      <c r="E353" s="141" t="str">
        <f t="shared" si="41"/>
        <v/>
      </c>
      <c r="F353" s="141" t="str">
        <f t="shared" si="35"/>
        <v/>
      </c>
      <c r="G353" s="112" t="str">
        <f t="shared" si="36"/>
        <v/>
      </c>
    </row>
    <row r="354" spans="1:7" x14ac:dyDescent="0.35">
      <c r="A354" s="140" t="str">
        <f t="shared" si="37"/>
        <v/>
      </c>
      <c r="B354" s="123" t="str">
        <f t="shared" si="38"/>
        <v/>
      </c>
      <c r="C354" s="112" t="str">
        <f t="shared" si="39"/>
        <v/>
      </c>
      <c r="D354" s="141" t="str">
        <f t="shared" si="40"/>
        <v/>
      </c>
      <c r="E354" s="141" t="str">
        <f t="shared" si="41"/>
        <v/>
      </c>
      <c r="F354" s="141" t="str">
        <f t="shared" si="35"/>
        <v/>
      </c>
      <c r="G354" s="112" t="str">
        <f t="shared" si="36"/>
        <v/>
      </c>
    </row>
    <row r="355" spans="1:7" x14ac:dyDescent="0.35">
      <c r="A355" s="140" t="str">
        <f t="shared" si="37"/>
        <v/>
      </c>
      <c r="B355" s="123" t="str">
        <f t="shared" si="38"/>
        <v/>
      </c>
      <c r="C355" s="112" t="str">
        <f t="shared" si="39"/>
        <v/>
      </c>
      <c r="D355" s="141" t="str">
        <f t="shared" si="40"/>
        <v/>
      </c>
      <c r="E355" s="141" t="str">
        <f t="shared" si="41"/>
        <v/>
      </c>
      <c r="F355" s="141" t="str">
        <f t="shared" si="35"/>
        <v/>
      </c>
      <c r="G355" s="112" t="str">
        <f t="shared" si="36"/>
        <v/>
      </c>
    </row>
    <row r="356" spans="1:7" x14ac:dyDescent="0.35">
      <c r="A356" s="140" t="str">
        <f t="shared" si="37"/>
        <v/>
      </c>
      <c r="B356" s="123" t="str">
        <f t="shared" si="38"/>
        <v/>
      </c>
      <c r="C356" s="112" t="str">
        <f t="shared" si="39"/>
        <v/>
      </c>
      <c r="D356" s="141" t="str">
        <f t="shared" si="40"/>
        <v/>
      </c>
      <c r="E356" s="141" t="str">
        <f t="shared" si="41"/>
        <v/>
      </c>
      <c r="F356" s="141" t="str">
        <f t="shared" si="35"/>
        <v/>
      </c>
      <c r="G356" s="112" t="str">
        <f t="shared" si="36"/>
        <v/>
      </c>
    </row>
    <row r="357" spans="1:7" x14ac:dyDescent="0.35">
      <c r="A357" s="140" t="str">
        <f t="shared" si="37"/>
        <v/>
      </c>
      <c r="B357" s="123" t="str">
        <f t="shared" si="38"/>
        <v/>
      </c>
      <c r="C357" s="112" t="str">
        <f t="shared" si="39"/>
        <v/>
      </c>
      <c r="D357" s="141" t="str">
        <f t="shared" si="40"/>
        <v/>
      </c>
      <c r="E357" s="141" t="str">
        <f t="shared" si="41"/>
        <v/>
      </c>
      <c r="F357" s="141" t="str">
        <f t="shared" si="35"/>
        <v/>
      </c>
      <c r="G357" s="112" t="str">
        <f t="shared" si="36"/>
        <v/>
      </c>
    </row>
    <row r="358" spans="1:7" x14ac:dyDescent="0.35">
      <c r="A358" s="140" t="str">
        <f t="shared" si="37"/>
        <v/>
      </c>
      <c r="B358" s="123" t="str">
        <f t="shared" si="38"/>
        <v/>
      </c>
      <c r="C358" s="112" t="str">
        <f t="shared" si="39"/>
        <v/>
      </c>
      <c r="D358" s="141" t="str">
        <f t="shared" si="40"/>
        <v/>
      </c>
      <c r="E358" s="141" t="str">
        <f t="shared" si="41"/>
        <v/>
      </c>
      <c r="F358" s="141" t="str">
        <f t="shared" si="35"/>
        <v/>
      </c>
      <c r="G358" s="112" t="str">
        <f t="shared" si="36"/>
        <v/>
      </c>
    </row>
    <row r="359" spans="1:7" x14ac:dyDescent="0.35">
      <c r="A359" s="140" t="str">
        <f t="shared" si="37"/>
        <v/>
      </c>
      <c r="B359" s="123" t="str">
        <f t="shared" si="38"/>
        <v/>
      </c>
      <c r="C359" s="112" t="str">
        <f t="shared" si="39"/>
        <v/>
      </c>
      <c r="D359" s="141" t="str">
        <f t="shared" si="40"/>
        <v/>
      </c>
      <c r="E359" s="141" t="str">
        <f t="shared" si="41"/>
        <v/>
      </c>
      <c r="F359" s="141" t="str">
        <f t="shared" si="35"/>
        <v/>
      </c>
      <c r="G359" s="112" t="str">
        <f t="shared" si="36"/>
        <v/>
      </c>
    </row>
    <row r="360" spans="1:7" x14ac:dyDescent="0.35">
      <c r="A360" s="140" t="str">
        <f t="shared" si="37"/>
        <v/>
      </c>
      <c r="B360" s="123" t="str">
        <f t="shared" si="38"/>
        <v/>
      </c>
      <c r="C360" s="112" t="str">
        <f t="shared" si="39"/>
        <v/>
      </c>
      <c r="D360" s="141" t="str">
        <f t="shared" si="40"/>
        <v/>
      </c>
      <c r="E360" s="141" t="str">
        <f t="shared" si="41"/>
        <v/>
      </c>
      <c r="F360" s="141" t="str">
        <f t="shared" si="35"/>
        <v/>
      </c>
      <c r="G360" s="112" t="str">
        <f t="shared" si="36"/>
        <v/>
      </c>
    </row>
    <row r="361" spans="1:7" x14ac:dyDescent="0.35">
      <c r="A361" s="140" t="str">
        <f t="shared" si="37"/>
        <v/>
      </c>
      <c r="B361" s="123" t="str">
        <f t="shared" si="38"/>
        <v/>
      </c>
      <c r="C361" s="112" t="str">
        <f t="shared" si="39"/>
        <v/>
      </c>
      <c r="D361" s="141" t="str">
        <f t="shared" si="40"/>
        <v/>
      </c>
      <c r="E361" s="141" t="str">
        <f t="shared" si="41"/>
        <v/>
      </c>
      <c r="F361" s="141" t="str">
        <f t="shared" si="35"/>
        <v/>
      </c>
      <c r="G361" s="112" t="str">
        <f t="shared" si="36"/>
        <v/>
      </c>
    </row>
    <row r="362" spans="1:7" x14ac:dyDescent="0.35">
      <c r="A362" s="140" t="str">
        <f t="shared" si="37"/>
        <v/>
      </c>
      <c r="B362" s="123" t="str">
        <f t="shared" si="38"/>
        <v/>
      </c>
      <c r="C362" s="112" t="str">
        <f t="shared" si="39"/>
        <v/>
      </c>
      <c r="D362" s="141" t="str">
        <f t="shared" si="40"/>
        <v/>
      </c>
      <c r="E362" s="141" t="str">
        <f t="shared" si="41"/>
        <v/>
      </c>
      <c r="F362" s="141" t="str">
        <f t="shared" si="35"/>
        <v/>
      </c>
      <c r="G362" s="112" t="str">
        <f t="shared" si="36"/>
        <v/>
      </c>
    </row>
    <row r="363" spans="1:7" x14ac:dyDescent="0.35">
      <c r="A363" s="140" t="str">
        <f t="shared" si="37"/>
        <v/>
      </c>
      <c r="B363" s="123" t="str">
        <f t="shared" si="38"/>
        <v/>
      </c>
      <c r="C363" s="112" t="str">
        <f t="shared" si="39"/>
        <v/>
      </c>
      <c r="D363" s="141" t="str">
        <f t="shared" si="40"/>
        <v/>
      </c>
      <c r="E363" s="141" t="str">
        <f t="shared" si="41"/>
        <v/>
      </c>
      <c r="F363" s="141" t="str">
        <f t="shared" si="35"/>
        <v/>
      </c>
      <c r="G363" s="112" t="str">
        <f t="shared" si="36"/>
        <v/>
      </c>
    </row>
    <row r="364" spans="1:7" x14ac:dyDescent="0.35">
      <c r="A364" s="140" t="str">
        <f t="shared" si="37"/>
        <v/>
      </c>
      <c r="B364" s="123" t="str">
        <f t="shared" si="38"/>
        <v/>
      </c>
      <c r="C364" s="112" t="str">
        <f t="shared" si="39"/>
        <v/>
      </c>
      <c r="D364" s="141" t="str">
        <f t="shared" si="40"/>
        <v/>
      </c>
      <c r="E364" s="141" t="str">
        <f t="shared" si="41"/>
        <v/>
      </c>
      <c r="F364" s="141" t="str">
        <f t="shared" si="35"/>
        <v/>
      </c>
      <c r="G364" s="112" t="str">
        <f t="shared" si="36"/>
        <v/>
      </c>
    </row>
    <row r="365" spans="1:7" x14ac:dyDescent="0.35">
      <c r="A365" s="140" t="str">
        <f t="shared" si="37"/>
        <v/>
      </c>
      <c r="B365" s="123" t="str">
        <f t="shared" si="38"/>
        <v/>
      </c>
      <c r="C365" s="112" t="str">
        <f t="shared" si="39"/>
        <v/>
      </c>
      <c r="D365" s="141" t="str">
        <f t="shared" si="40"/>
        <v/>
      </c>
      <c r="E365" s="141" t="str">
        <f t="shared" si="41"/>
        <v/>
      </c>
      <c r="F365" s="141" t="str">
        <f t="shared" si="35"/>
        <v/>
      </c>
      <c r="G365" s="112" t="str">
        <f t="shared" si="36"/>
        <v/>
      </c>
    </row>
    <row r="366" spans="1:7" x14ac:dyDescent="0.35">
      <c r="A366" s="140" t="str">
        <f t="shared" si="37"/>
        <v/>
      </c>
      <c r="B366" s="123" t="str">
        <f t="shared" si="38"/>
        <v/>
      </c>
      <c r="C366" s="112" t="str">
        <f t="shared" si="39"/>
        <v/>
      </c>
      <c r="D366" s="141" t="str">
        <f t="shared" si="40"/>
        <v/>
      </c>
      <c r="E366" s="141" t="str">
        <f t="shared" si="41"/>
        <v/>
      </c>
      <c r="F366" s="141" t="str">
        <f t="shared" si="35"/>
        <v/>
      </c>
      <c r="G366" s="112" t="str">
        <f t="shared" si="36"/>
        <v/>
      </c>
    </row>
    <row r="367" spans="1:7" x14ac:dyDescent="0.35">
      <c r="A367" s="140" t="str">
        <f t="shared" si="37"/>
        <v/>
      </c>
      <c r="B367" s="123" t="str">
        <f t="shared" si="38"/>
        <v/>
      </c>
      <c r="C367" s="112" t="str">
        <f t="shared" si="39"/>
        <v/>
      </c>
      <c r="D367" s="141" t="str">
        <f t="shared" si="40"/>
        <v/>
      </c>
      <c r="E367" s="141" t="str">
        <f t="shared" si="41"/>
        <v/>
      </c>
      <c r="F367" s="141" t="str">
        <f t="shared" si="35"/>
        <v/>
      </c>
      <c r="G367" s="112" t="str">
        <f t="shared" si="36"/>
        <v/>
      </c>
    </row>
    <row r="368" spans="1:7" x14ac:dyDescent="0.35">
      <c r="A368" s="140" t="str">
        <f t="shared" si="37"/>
        <v/>
      </c>
      <c r="B368" s="123" t="str">
        <f t="shared" si="38"/>
        <v/>
      </c>
      <c r="C368" s="112" t="str">
        <f t="shared" si="39"/>
        <v/>
      </c>
      <c r="D368" s="141" t="str">
        <f t="shared" si="40"/>
        <v/>
      </c>
      <c r="E368" s="141" t="str">
        <f t="shared" si="41"/>
        <v/>
      </c>
      <c r="F368" s="141" t="str">
        <f t="shared" si="35"/>
        <v/>
      </c>
      <c r="G368" s="112" t="str">
        <f t="shared" si="36"/>
        <v/>
      </c>
    </row>
    <row r="369" spans="1:7" x14ac:dyDescent="0.35">
      <c r="A369" s="140" t="str">
        <f t="shared" si="37"/>
        <v/>
      </c>
      <c r="B369" s="123" t="str">
        <f t="shared" si="38"/>
        <v/>
      </c>
      <c r="C369" s="112" t="str">
        <f t="shared" si="39"/>
        <v/>
      </c>
      <c r="D369" s="141" t="str">
        <f t="shared" si="40"/>
        <v/>
      </c>
      <c r="E369" s="141" t="str">
        <f t="shared" si="41"/>
        <v/>
      </c>
      <c r="F369" s="141" t="str">
        <f t="shared" si="35"/>
        <v/>
      </c>
      <c r="G369" s="112" t="str">
        <f t="shared" si="36"/>
        <v/>
      </c>
    </row>
    <row r="370" spans="1:7" x14ac:dyDescent="0.35">
      <c r="A370" s="140" t="str">
        <f t="shared" si="37"/>
        <v/>
      </c>
      <c r="B370" s="123" t="str">
        <f t="shared" si="38"/>
        <v/>
      </c>
      <c r="C370" s="112" t="str">
        <f t="shared" si="39"/>
        <v/>
      </c>
      <c r="D370" s="141" t="str">
        <f t="shared" si="40"/>
        <v/>
      </c>
      <c r="E370" s="141" t="str">
        <f t="shared" si="41"/>
        <v/>
      </c>
      <c r="F370" s="141" t="str">
        <f t="shared" si="35"/>
        <v/>
      </c>
      <c r="G370" s="112" t="str">
        <f t="shared" si="36"/>
        <v/>
      </c>
    </row>
    <row r="371" spans="1:7" x14ac:dyDescent="0.35">
      <c r="A371" s="140" t="str">
        <f t="shared" si="37"/>
        <v/>
      </c>
      <c r="B371" s="123" t="str">
        <f t="shared" si="38"/>
        <v/>
      </c>
      <c r="C371" s="112" t="str">
        <f t="shared" si="39"/>
        <v/>
      </c>
      <c r="D371" s="141" t="str">
        <f t="shared" si="40"/>
        <v/>
      </c>
      <c r="E371" s="141" t="str">
        <f t="shared" si="41"/>
        <v/>
      </c>
      <c r="F371" s="141" t="str">
        <f t="shared" si="35"/>
        <v/>
      </c>
      <c r="G371" s="112" t="str">
        <f t="shared" si="36"/>
        <v/>
      </c>
    </row>
    <row r="372" spans="1:7" x14ac:dyDescent="0.35">
      <c r="A372" s="140" t="str">
        <f t="shared" si="37"/>
        <v/>
      </c>
      <c r="B372" s="123" t="str">
        <f t="shared" si="38"/>
        <v/>
      </c>
      <c r="C372" s="112" t="str">
        <f t="shared" si="39"/>
        <v/>
      </c>
      <c r="D372" s="141" t="str">
        <f t="shared" si="40"/>
        <v/>
      </c>
      <c r="E372" s="141" t="str">
        <f t="shared" si="41"/>
        <v/>
      </c>
      <c r="F372" s="141" t="str">
        <f t="shared" si="35"/>
        <v/>
      </c>
      <c r="G372" s="112" t="str">
        <f t="shared" si="36"/>
        <v/>
      </c>
    </row>
    <row r="373" spans="1:7" x14ac:dyDescent="0.35">
      <c r="A373" s="140" t="str">
        <f t="shared" si="37"/>
        <v/>
      </c>
      <c r="B373" s="123" t="str">
        <f t="shared" si="38"/>
        <v/>
      </c>
      <c r="C373" s="112" t="str">
        <f t="shared" si="39"/>
        <v/>
      </c>
      <c r="D373" s="141" t="str">
        <f t="shared" si="40"/>
        <v/>
      </c>
      <c r="E373" s="141" t="str">
        <f t="shared" si="41"/>
        <v/>
      </c>
      <c r="F373" s="141" t="str">
        <f t="shared" si="35"/>
        <v/>
      </c>
      <c r="G373" s="112" t="str">
        <f t="shared" si="36"/>
        <v/>
      </c>
    </row>
    <row r="374" spans="1:7" x14ac:dyDescent="0.35">
      <c r="A374" s="140" t="str">
        <f t="shared" si="37"/>
        <v/>
      </c>
      <c r="B374" s="123" t="str">
        <f t="shared" si="38"/>
        <v/>
      </c>
      <c r="C374" s="112" t="str">
        <f t="shared" si="39"/>
        <v/>
      </c>
      <c r="D374" s="141" t="str">
        <f t="shared" si="40"/>
        <v/>
      </c>
      <c r="E374" s="141" t="str">
        <f t="shared" si="41"/>
        <v/>
      </c>
      <c r="F374" s="141" t="str">
        <f t="shared" si="35"/>
        <v/>
      </c>
      <c r="G374" s="112" t="str">
        <f t="shared" si="36"/>
        <v/>
      </c>
    </row>
    <row r="375" spans="1:7" x14ac:dyDescent="0.35">
      <c r="A375" s="140" t="str">
        <f t="shared" si="37"/>
        <v/>
      </c>
      <c r="B375" s="123" t="str">
        <f t="shared" si="38"/>
        <v/>
      </c>
      <c r="C375" s="112" t="str">
        <f t="shared" si="39"/>
        <v/>
      </c>
      <c r="D375" s="141" t="str">
        <f t="shared" si="40"/>
        <v/>
      </c>
      <c r="E375" s="141" t="str">
        <f t="shared" si="41"/>
        <v/>
      </c>
      <c r="F375" s="141" t="str">
        <f t="shared" si="35"/>
        <v/>
      </c>
      <c r="G375" s="112" t="str">
        <f t="shared" si="36"/>
        <v/>
      </c>
    </row>
    <row r="376" spans="1:7" x14ac:dyDescent="0.35">
      <c r="A376" s="140" t="str">
        <f t="shared" si="37"/>
        <v/>
      </c>
      <c r="B376" s="123" t="str">
        <f t="shared" si="38"/>
        <v/>
      </c>
      <c r="C376" s="112" t="str">
        <f t="shared" si="39"/>
        <v/>
      </c>
      <c r="D376" s="141" t="str">
        <f t="shared" si="40"/>
        <v/>
      </c>
      <c r="E376" s="141" t="str">
        <f t="shared" si="41"/>
        <v/>
      </c>
      <c r="F376" s="141" t="str">
        <f t="shared" si="35"/>
        <v/>
      </c>
      <c r="G376" s="112" t="str">
        <f t="shared" si="36"/>
        <v/>
      </c>
    </row>
    <row r="377" spans="1:7" x14ac:dyDescent="0.35">
      <c r="A377" s="140" t="str">
        <f t="shared" si="37"/>
        <v/>
      </c>
      <c r="B377" s="123" t="str">
        <f t="shared" si="38"/>
        <v/>
      </c>
      <c r="C377" s="112" t="str">
        <f t="shared" si="39"/>
        <v/>
      </c>
      <c r="D377" s="141" t="str">
        <f t="shared" si="40"/>
        <v/>
      </c>
      <c r="E377" s="141" t="str">
        <f t="shared" si="41"/>
        <v/>
      </c>
      <c r="F377" s="141" t="str">
        <f t="shared" si="35"/>
        <v/>
      </c>
      <c r="G377" s="112" t="str">
        <f t="shared" si="36"/>
        <v/>
      </c>
    </row>
    <row r="378" spans="1:7" x14ac:dyDescent="0.35">
      <c r="A378" s="140" t="str">
        <f t="shared" si="37"/>
        <v/>
      </c>
      <c r="B378" s="123" t="str">
        <f t="shared" si="38"/>
        <v/>
      </c>
      <c r="C378" s="112" t="str">
        <f t="shared" si="39"/>
        <v/>
      </c>
      <c r="D378" s="141" t="str">
        <f t="shared" si="40"/>
        <v/>
      </c>
      <c r="E378" s="141" t="str">
        <f t="shared" si="41"/>
        <v/>
      </c>
      <c r="F378" s="141" t="str">
        <f t="shared" si="35"/>
        <v/>
      </c>
      <c r="G378" s="112" t="str">
        <f t="shared" si="36"/>
        <v/>
      </c>
    </row>
    <row r="379" spans="1:7" x14ac:dyDescent="0.35">
      <c r="A379" s="140" t="str">
        <f t="shared" si="37"/>
        <v/>
      </c>
      <c r="B379" s="123" t="str">
        <f t="shared" si="38"/>
        <v/>
      </c>
      <c r="C379" s="112" t="str">
        <f t="shared" si="39"/>
        <v/>
      </c>
      <c r="D379" s="141" t="str">
        <f t="shared" si="40"/>
        <v/>
      </c>
      <c r="E379" s="141" t="str">
        <f t="shared" si="41"/>
        <v/>
      </c>
      <c r="F379" s="141" t="str">
        <f t="shared" si="35"/>
        <v/>
      </c>
      <c r="G379" s="112" t="str">
        <f t="shared" si="36"/>
        <v/>
      </c>
    </row>
    <row r="380" spans="1:7" x14ac:dyDescent="0.35">
      <c r="A380" s="140" t="str">
        <f t="shared" si="37"/>
        <v/>
      </c>
      <c r="B380" s="123" t="str">
        <f t="shared" si="38"/>
        <v/>
      </c>
      <c r="C380" s="112" t="str">
        <f t="shared" si="39"/>
        <v/>
      </c>
      <c r="D380" s="141" t="str">
        <f t="shared" si="40"/>
        <v/>
      </c>
      <c r="E380" s="141" t="str">
        <f t="shared" si="41"/>
        <v/>
      </c>
      <c r="F380" s="141" t="str">
        <f t="shared" si="35"/>
        <v/>
      </c>
      <c r="G380" s="112" t="str">
        <f t="shared" si="36"/>
        <v/>
      </c>
    </row>
    <row r="381" spans="1:7" x14ac:dyDescent="0.35">
      <c r="A381" s="140" t="str">
        <f t="shared" si="37"/>
        <v/>
      </c>
      <c r="B381" s="123" t="str">
        <f t="shared" si="38"/>
        <v/>
      </c>
      <c r="C381" s="112" t="str">
        <f t="shared" si="39"/>
        <v/>
      </c>
      <c r="D381" s="141" t="str">
        <f t="shared" si="40"/>
        <v/>
      </c>
      <c r="E381" s="141" t="str">
        <f t="shared" si="41"/>
        <v/>
      </c>
      <c r="F381" s="141" t="str">
        <f t="shared" si="35"/>
        <v/>
      </c>
      <c r="G381" s="112" t="str">
        <f t="shared" si="36"/>
        <v/>
      </c>
    </row>
    <row r="382" spans="1:7" x14ac:dyDescent="0.35">
      <c r="A382" s="140" t="str">
        <f t="shared" si="37"/>
        <v/>
      </c>
      <c r="B382" s="123" t="str">
        <f t="shared" si="38"/>
        <v/>
      </c>
      <c r="C382" s="112" t="str">
        <f t="shared" si="39"/>
        <v/>
      </c>
      <c r="D382" s="141" t="str">
        <f t="shared" si="40"/>
        <v/>
      </c>
      <c r="E382" s="141" t="str">
        <f t="shared" si="41"/>
        <v/>
      </c>
      <c r="F382" s="141" t="str">
        <f t="shared" si="35"/>
        <v/>
      </c>
      <c r="G382" s="112" t="str">
        <f t="shared" si="36"/>
        <v/>
      </c>
    </row>
    <row r="383" spans="1:7" x14ac:dyDescent="0.35">
      <c r="A383" s="140" t="str">
        <f t="shared" si="37"/>
        <v/>
      </c>
      <c r="B383" s="123" t="str">
        <f t="shared" si="38"/>
        <v/>
      </c>
      <c r="C383" s="112" t="str">
        <f t="shared" si="39"/>
        <v/>
      </c>
      <c r="D383" s="141" t="str">
        <f t="shared" si="40"/>
        <v/>
      </c>
      <c r="E383" s="141" t="str">
        <f t="shared" si="41"/>
        <v/>
      </c>
      <c r="F383" s="141" t="str">
        <f t="shared" si="35"/>
        <v/>
      </c>
      <c r="G383" s="112" t="str">
        <f t="shared" si="36"/>
        <v/>
      </c>
    </row>
    <row r="384" spans="1:7" x14ac:dyDescent="0.35">
      <c r="A384" s="140" t="str">
        <f t="shared" si="37"/>
        <v/>
      </c>
      <c r="B384" s="123" t="str">
        <f t="shared" si="38"/>
        <v/>
      </c>
      <c r="C384" s="112" t="str">
        <f t="shared" si="39"/>
        <v/>
      </c>
      <c r="D384" s="141" t="str">
        <f t="shared" si="40"/>
        <v/>
      </c>
      <c r="E384" s="141" t="str">
        <f t="shared" si="41"/>
        <v/>
      </c>
      <c r="F384" s="141" t="str">
        <f t="shared" si="35"/>
        <v/>
      </c>
      <c r="G384" s="112" t="str">
        <f t="shared" si="36"/>
        <v/>
      </c>
    </row>
    <row r="385" spans="1:7" x14ac:dyDescent="0.35">
      <c r="A385" s="140" t="str">
        <f t="shared" si="37"/>
        <v/>
      </c>
      <c r="B385" s="123" t="str">
        <f t="shared" si="38"/>
        <v/>
      </c>
      <c r="C385" s="112" t="str">
        <f t="shared" si="39"/>
        <v/>
      </c>
      <c r="D385" s="141" t="str">
        <f t="shared" si="40"/>
        <v/>
      </c>
      <c r="E385" s="141" t="str">
        <f t="shared" si="41"/>
        <v/>
      </c>
      <c r="F385" s="141" t="str">
        <f t="shared" si="35"/>
        <v/>
      </c>
      <c r="G385" s="112" t="str">
        <f t="shared" si="36"/>
        <v/>
      </c>
    </row>
    <row r="386" spans="1:7" x14ac:dyDescent="0.35">
      <c r="A386" s="140" t="str">
        <f t="shared" si="37"/>
        <v/>
      </c>
      <c r="B386" s="123" t="str">
        <f t="shared" si="38"/>
        <v/>
      </c>
      <c r="C386" s="112" t="str">
        <f t="shared" si="39"/>
        <v/>
      </c>
      <c r="D386" s="141" t="str">
        <f t="shared" si="40"/>
        <v/>
      </c>
      <c r="E386" s="141" t="str">
        <f t="shared" si="41"/>
        <v/>
      </c>
      <c r="F386" s="141" t="str">
        <f t="shared" si="35"/>
        <v/>
      </c>
      <c r="G386" s="112" t="str">
        <f t="shared" si="36"/>
        <v/>
      </c>
    </row>
    <row r="387" spans="1:7" x14ac:dyDescent="0.35">
      <c r="A387" s="140" t="str">
        <f t="shared" si="37"/>
        <v/>
      </c>
      <c r="B387" s="123" t="str">
        <f t="shared" si="38"/>
        <v/>
      </c>
      <c r="C387" s="112" t="str">
        <f t="shared" si="39"/>
        <v/>
      </c>
      <c r="D387" s="141" t="str">
        <f t="shared" si="40"/>
        <v/>
      </c>
      <c r="E387" s="141" t="str">
        <f t="shared" si="41"/>
        <v/>
      </c>
      <c r="F387" s="141" t="str">
        <f t="shared" si="35"/>
        <v/>
      </c>
      <c r="G387" s="112" t="str">
        <f t="shared" si="36"/>
        <v/>
      </c>
    </row>
    <row r="388" spans="1:7" x14ac:dyDescent="0.35">
      <c r="A388" s="140" t="str">
        <f t="shared" si="37"/>
        <v/>
      </c>
      <c r="B388" s="123" t="str">
        <f t="shared" si="38"/>
        <v/>
      </c>
      <c r="C388" s="112" t="str">
        <f t="shared" si="39"/>
        <v/>
      </c>
      <c r="D388" s="141" t="str">
        <f t="shared" si="40"/>
        <v/>
      </c>
      <c r="E388" s="141" t="str">
        <f t="shared" si="41"/>
        <v/>
      </c>
      <c r="F388" s="141" t="str">
        <f t="shared" si="35"/>
        <v/>
      </c>
      <c r="G388" s="112" t="str">
        <f t="shared" si="36"/>
        <v/>
      </c>
    </row>
    <row r="389" spans="1:7" x14ac:dyDescent="0.35">
      <c r="A389" s="140" t="str">
        <f t="shared" si="37"/>
        <v/>
      </c>
      <c r="B389" s="123" t="str">
        <f t="shared" si="38"/>
        <v/>
      </c>
      <c r="C389" s="112" t="str">
        <f t="shared" si="39"/>
        <v/>
      </c>
      <c r="D389" s="141" t="str">
        <f t="shared" si="40"/>
        <v/>
      </c>
      <c r="E389" s="141" t="str">
        <f t="shared" si="41"/>
        <v/>
      </c>
      <c r="F389" s="141" t="str">
        <f t="shared" si="35"/>
        <v/>
      </c>
      <c r="G389" s="112" t="str">
        <f t="shared" si="36"/>
        <v/>
      </c>
    </row>
    <row r="390" spans="1:7" x14ac:dyDescent="0.35">
      <c r="A390" s="140" t="str">
        <f t="shared" si="37"/>
        <v/>
      </c>
      <c r="B390" s="123" t="str">
        <f t="shared" si="38"/>
        <v/>
      </c>
      <c r="C390" s="112" t="str">
        <f t="shared" si="39"/>
        <v/>
      </c>
      <c r="D390" s="141" t="str">
        <f t="shared" si="40"/>
        <v/>
      </c>
      <c r="E390" s="141" t="str">
        <f t="shared" si="41"/>
        <v/>
      </c>
      <c r="F390" s="141" t="str">
        <f t="shared" si="35"/>
        <v/>
      </c>
      <c r="G390" s="112" t="str">
        <f t="shared" si="36"/>
        <v/>
      </c>
    </row>
    <row r="391" spans="1:7" x14ac:dyDescent="0.35">
      <c r="A391" s="140" t="str">
        <f t="shared" si="37"/>
        <v/>
      </c>
      <c r="B391" s="123" t="str">
        <f t="shared" si="38"/>
        <v/>
      </c>
      <c r="C391" s="112" t="str">
        <f t="shared" si="39"/>
        <v/>
      </c>
      <c r="D391" s="141" t="str">
        <f t="shared" si="40"/>
        <v/>
      </c>
      <c r="E391" s="141" t="str">
        <f t="shared" si="41"/>
        <v/>
      </c>
      <c r="F391" s="141" t="str">
        <f t="shared" si="35"/>
        <v/>
      </c>
      <c r="G391" s="112" t="str">
        <f t="shared" si="36"/>
        <v/>
      </c>
    </row>
    <row r="392" spans="1:7" x14ac:dyDescent="0.35">
      <c r="A392" s="140" t="str">
        <f t="shared" si="37"/>
        <v/>
      </c>
      <c r="B392" s="123" t="str">
        <f t="shared" si="38"/>
        <v/>
      </c>
      <c r="C392" s="112" t="str">
        <f t="shared" si="39"/>
        <v/>
      </c>
      <c r="D392" s="141" t="str">
        <f t="shared" si="40"/>
        <v/>
      </c>
      <c r="E392" s="141" t="str">
        <f t="shared" si="41"/>
        <v/>
      </c>
      <c r="F392" s="141" t="str">
        <f t="shared" si="35"/>
        <v/>
      </c>
      <c r="G392" s="112" t="str">
        <f t="shared" si="36"/>
        <v/>
      </c>
    </row>
    <row r="393" spans="1:7" x14ac:dyDescent="0.35">
      <c r="A393" s="140" t="str">
        <f t="shared" si="37"/>
        <v/>
      </c>
      <c r="B393" s="123" t="str">
        <f t="shared" si="38"/>
        <v/>
      </c>
      <c r="C393" s="112" t="str">
        <f t="shared" si="39"/>
        <v/>
      </c>
      <c r="D393" s="141" t="str">
        <f t="shared" si="40"/>
        <v/>
      </c>
      <c r="E393" s="141" t="str">
        <f t="shared" si="41"/>
        <v/>
      </c>
      <c r="F393" s="141" t="str">
        <f t="shared" si="35"/>
        <v/>
      </c>
      <c r="G393" s="112" t="str">
        <f t="shared" si="36"/>
        <v/>
      </c>
    </row>
    <row r="394" spans="1:7" x14ac:dyDescent="0.35">
      <c r="A394" s="140" t="str">
        <f t="shared" si="37"/>
        <v/>
      </c>
      <c r="B394" s="123" t="str">
        <f t="shared" si="38"/>
        <v/>
      </c>
      <c r="C394" s="112" t="str">
        <f t="shared" si="39"/>
        <v/>
      </c>
      <c r="D394" s="141" t="str">
        <f t="shared" si="40"/>
        <v/>
      </c>
      <c r="E394" s="141" t="str">
        <f t="shared" si="41"/>
        <v/>
      </c>
      <c r="F394" s="141" t="str">
        <f t="shared" si="35"/>
        <v/>
      </c>
      <c r="G394" s="112" t="str">
        <f t="shared" si="36"/>
        <v/>
      </c>
    </row>
    <row r="395" spans="1:7" x14ac:dyDescent="0.35">
      <c r="A395" s="140" t="str">
        <f t="shared" si="37"/>
        <v/>
      </c>
      <c r="B395" s="123" t="str">
        <f t="shared" si="38"/>
        <v/>
      </c>
      <c r="C395" s="112" t="str">
        <f t="shared" si="39"/>
        <v/>
      </c>
      <c r="D395" s="141" t="str">
        <f t="shared" si="40"/>
        <v/>
      </c>
      <c r="E395" s="141" t="str">
        <f t="shared" si="41"/>
        <v/>
      </c>
      <c r="F395" s="141" t="str">
        <f t="shared" si="35"/>
        <v/>
      </c>
      <c r="G395" s="112" t="str">
        <f t="shared" si="36"/>
        <v/>
      </c>
    </row>
    <row r="396" spans="1:7" x14ac:dyDescent="0.35">
      <c r="A396" s="140" t="str">
        <f t="shared" si="37"/>
        <v/>
      </c>
      <c r="B396" s="123" t="str">
        <f t="shared" si="38"/>
        <v/>
      </c>
      <c r="C396" s="112" t="str">
        <f t="shared" si="39"/>
        <v/>
      </c>
      <c r="D396" s="141" t="str">
        <f t="shared" si="40"/>
        <v/>
      </c>
      <c r="E396" s="141" t="str">
        <f t="shared" si="41"/>
        <v/>
      </c>
      <c r="F396" s="141" t="str">
        <f t="shared" si="35"/>
        <v/>
      </c>
      <c r="G396" s="112" t="str">
        <f t="shared" si="36"/>
        <v/>
      </c>
    </row>
    <row r="397" spans="1:7" x14ac:dyDescent="0.35">
      <c r="A397" s="140" t="str">
        <f t="shared" si="37"/>
        <v/>
      </c>
      <c r="B397" s="123" t="str">
        <f t="shared" si="38"/>
        <v/>
      </c>
      <c r="C397" s="112" t="str">
        <f t="shared" si="39"/>
        <v/>
      </c>
      <c r="D397" s="141" t="str">
        <f t="shared" si="40"/>
        <v/>
      </c>
      <c r="E397" s="141" t="str">
        <f t="shared" si="41"/>
        <v/>
      </c>
      <c r="F397" s="141" t="str">
        <f t="shared" si="35"/>
        <v/>
      </c>
      <c r="G397" s="112" t="str">
        <f t="shared" si="36"/>
        <v/>
      </c>
    </row>
    <row r="398" spans="1:7" x14ac:dyDescent="0.35">
      <c r="A398" s="140" t="str">
        <f t="shared" si="37"/>
        <v/>
      </c>
      <c r="B398" s="123" t="str">
        <f t="shared" si="38"/>
        <v/>
      </c>
      <c r="C398" s="112" t="str">
        <f t="shared" si="39"/>
        <v/>
      </c>
      <c r="D398" s="141" t="str">
        <f t="shared" si="40"/>
        <v/>
      </c>
      <c r="E398" s="141" t="str">
        <f t="shared" si="41"/>
        <v/>
      </c>
      <c r="F398" s="141" t="str">
        <f t="shared" si="35"/>
        <v/>
      </c>
      <c r="G398" s="112" t="str">
        <f t="shared" si="36"/>
        <v/>
      </c>
    </row>
    <row r="399" spans="1:7" x14ac:dyDescent="0.35">
      <c r="A399" s="140" t="str">
        <f t="shared" si="37"/>
        <v/>
      </c>
      <c r="B399" s="123" t="str">
        <f t="shared" si="38"/>
        <v/>
      </c>
      <c r="C399" s="112" t="str">
        <f t="shared" si="39"/>
        <v/>
      </c>
      <c r="D399" s="141" t="str">
        <f t="shared" si="40"/>
        <v/>
      </c>
      <c r="E399" s="141" t="str">
        <f t="shared" si="41"/>
        <v/>
      </c>
      <c r="F399" s="141" t="str">
        <f t="shared" si="35"/>
        <v/>
      </c>
      <c r="G399" s="112" t="str">
        <f t="shared" si="36"/>
        <v/>
      </c>
    </row>
    <row r="400" spans="1:7" x14ac:dyDescent="0.35">
      <c r="A400" s="140" t="str">
        <f t="shared" si="37"/>
        <v/>
      </c>
      <c r="B400" s="123" t="str">
        <f t="shared" si="38"/>
        <v/>
      </c>
      <c r="C400" s="112" t="str">
        <f t="shared" si="39"/>
        <v/>
      </c>
      <c r="D400" s="141" t="str">
        <f t="shared" si="40"/>
        <v/>
      </c>
      <c r="E400" s="141" t="str">
        <f t="shared" si="41"/>
        <v/>
      </c>
      <c r="F400" s="141" t="str">
        <f t="shared" ref="F400:F463" si="42">IF(B400="","",SUM(D400:E400))</f>
        <v/>
      </c>
      <c r="G400" s="112" t="str">
        <f t="shared" ref="G400:G463" si="43">IF(B400="","",SUM(C400)-SUM(E400))</f>
        <v/>
      </c>
    </row>
    <row r="401" spans="1:7" x14ac:dyDescent="0.35">
      <c r="A401" s="140" t="str">
        <f t="shared" ref="A401:A464" si="44">IF(B401="","",EDATE(A400,1))</f>
        <v/>
      </c>
      <c r="B401" s="123" t="str">
        <f t="shared" ref="B401:B464" si="45">IF(B400="","",IF(SUM(B400)+1&lt;=$E$7,SUM(B400)+1,""))</f>
        <v/>
      </c>
      <c r="C401" s="112" t="str">
        <f t="shared" ref="C401:C464" si="46">IF(B401="","",G400)</f>
        <v/>
      </c>
      <c r="D401" s="141" t="str">
        <f t="shared" ref="D401:D464" si="47">IF(B401="","",IPMT($E$11/12,B401,$E$7,-$E$8,$E$9,0))</f>
        <v/>
      </c>
      <c r="E401" s="141" t="str">
        <f t="shared" ref="E401:E464" si="48">IF(B401="","",PPMT($E$11/12,B401,$E$7,-$E$8,$E$9,0))</f>
        <v/>
      </c>
      <c r="F401" s="141" t="str">
        <f t="shared" si="42"/>
        <v/>
      </c>
      <c r="G401" s="112" t="str">
        <f t="shared" si="43"/>
        <v/>
      </c>
    </row>
    <row r="402" spans="1:7" x14ac:dyDescent="0.35">
      <c r="A402" s="140" t="str">
        <f t="shared" si="44"/>
        <v/>
      </c>
      <c r="B402" s="123" t="str">
        <f t="shared" si="45"/>
        <v/>
      </c>
      <c r="C402" s="112" t="str">
        <f t="shared" si="46"/>
        <v/>
      </c>
      <c r="D402" s="141" t="str">
        <f t="shared" si="47"/>
        <v/>
      </c>
      <c r="E402" s="141" t="str">
        <f t="shared" si="48"/>
        <v/>
      </c>
      <c r="F402" s="141" t="str">
        <f t="shared" si="42"/>
        <v/>
      </c>
      <c r="G402" s="112" t="str">
        <f t="shared" si="43"/>
        <v/>
      </c>
    </row>
    <row r="403" spans="1:7" x14ac:dyDescent="0.35">
      <c r="A403" s="140" t="str">
        <f t="shared" si="44"/>
        <v/>
      </c>
      <c r="B403" s="123" t="str">
        <f t="shared" si="45"/>
        <v/>
      </c>
      <c r="C403" s="112" t="str">
        <f t="shared" si="46"/>
        <v/>
      </c>
      <c r="D403" s="141" t="str">
        <f t="shared" si="47"/>
        <v/>
      </c>
      <c r="E403" s="141" t="str">
        <f t="shared" si="48"/>
        <v/>
      </c>
      <c r="F403" s="141" t="str">
        <f t="shared" si="42"/>
        <v/>
      </c>
      <c r="G403" s="112" t="str">
        <f t="shared" si="43"/>
        <v/>
      </c>
    </row>
    <row r="404" spans="1:7" x14ac:dyDescent="0.35">
      <c r="A404" s="140" t="str">
        <f t="shared" si="44"/>
        <v/>
      </c>
      <c r="B404" s="123" t="str">
        <f t="shared" si="45"/>
        <v/>
      </c>
      <c r="C404" s="112" t="str">
        <f t="shared" si="46"/>
        <v/>
      </c>
      <c r="D404" s="141" t="str">
        <f t="shared" si="47"/>
        <v/>
      </c>
      <c r="E404" s="141" t="str">
        <f t="shared" si="48"/>
        <v/>
      </c>
      <c r="F404" s="141" t="str">
        <f t="shared" si="42"/>
        <v/>
      </c>
      <c r="G404" s="112" t="str">
        <f t="shared" si="43"/>
        <v/>
      </c>
    </row>
    <row r="405" spans="1:7" x14ac:dyDescent="0.35">
      <c r="A405" s="140" t="str">
        <f t="shared" si="44"/>
        <v/>
      </c>
      <c r="B405" s="123" t="str">
        <f t="shared" si="45"/>
        <v/>
      </c>
      <c r="C405" s="112" t="str">
        <f t="shared" si="46"/>
        <v/>
      </c>
      <c r="D405" s="141" t="str">
        <f t="shared" si="47"/>
        <v/>
      </c>
      <c r="E405" s="141" t="str">
        <f t="shared" si="48"/>
        <v/>
      </c>
      <c r="F405" s="141" t="str">
        <f t="shared" si="42"/>
        <v/>
      </c>
      <c r="G405" s="112" t="str">
        <f t="shared" si="43"/>
        <v/>
      </c>
    </row>
    <row r="406" spans="1:7" x14ac:dyDescent="0.35">
      <c r="A406" s="140" t="str">
        <f t="shared" si="44"/>
        <v/>
      </c>
      <c r="B406" s="123" t="str">
        <f t="shared" si="45"/>
        <v/>
      </c>
      <c r="C406" s="112" t="str">
        <f t="shared" si="46"/>
        <v/>
      </c>
      <c r="D406" s="141" t="str">
        <f t="shared" si="47"/>
        <v/>
      </c>
      <c r="E406" s="141" t="str">
        <f t="shared" si="48"/>
        <v/>
      </c>
      <c r="F406" s="141" t="str">
        <f t="shared" si="42"/>
        <v/>
      </c>
      <c r="G406" s="112" t="str">
        <f t="shared" si="43"/>
        <v/>
      </c>
    </row>
    <row r="407" spans="1:7" x14ac:dyDescent="0.35">
      <c r="A407" s="140" t="str">
        <f t="shared" si="44"/>
        <v/>
      </c>
      <c r="B407" s="123" t="str">
        <f t="shared" si="45"/>
        <v/>
      </c>
      <c r="C407" s="112" t="str">
        <f t="shared" si="46"/>
        <v/>
      </c>
      <c r="D407" s="141" t="str">
        <f t="shared" si="47"/>
        <v/>
      </c>
      <c r="E407" s="141" t="str">
        <f t="shared" si="48"/>
        <v/>
      </c>
      <c r="F407" s="141" t="str">
        <f t="shared" si="42"/>
        <v/>
      </c>
      <c r="G407" s="112" t="str">
        <f t="shared" si="43"/>
        <v/>
      </c>
    </row>
    <row r="408" spans="1:7" x14ac:dyDescent="0.35">
      <c r="A408" s="140" t="str">
        <f t="shared" si="44"/>
        <v/>
      </c>
      <c r="B408" s="123" t="str">
        <f t="shared" si="45"/>
        <v/>
      </c>
      <c r="C408" s="112" t="str">
        <f t="shared" si="46"/>
        <v/>
      </c>
      <c r="D408" s="141" t="str">
        <f t="shared" si="47"/>
        <v/>
      </c>
      <c r="E408" s="141" t="str">
        <f t="shared" si="48"/>
        <v/>
      </c>
      <c r="F408" s="141" t="str">
        <f t="shared" si="42"/>
        <v/>
      </c>
      <c r="G408" s="112" t="str">
        <f t="shared" si="43"/>
        <v/>
      </c>
    </row>
    <row r="409" spans="1:7" x14ac:dyDescent="0.35">
      <c r="A409" s="140" t="str">
        <f t="shared" si="44"/>
        <v/>
      </c>
      <c r="B409" s="123" t="str">
        <f t="shared" si="45"/>
        <v/>
      </c>
      <c r="C409" s="112" t="str">
        <f t="shared" si="46"/>
        <v/>
      </c>
      <c r="D409" s="141" t="str">
        <f t="shared" si="47"/>
        <v/>
      </c>
      <c r="E409" s="141" t="str">
        <f t="shared" si="48"/>
        <v/>
      </c>
      <c r="F409" s="141" t="str">
        <f t="shared" si="42"/>
        <v/>
      </c>
      <c r="G409" s="112" t="str">
        <f t="shared" si="43"/>
        <v/>
      </c>
    </row>
    <row r="410" spans="1:7" x14ac:dyDescent="0.35">
      <c r="A410" s="140" t="str">
        <f t="shared" si="44"/>
        <v/>
      </c>
      <c r="B410" s="123" t="str">
        <f t="shared" si="45"/>
        <v/>
      </c>
      <c r="C410" s="112" t="str">
        <f t="shared" si="46"/>
        <v/>
      </c>
      <c r="D410" s="141" t="str">
        <f t="shared" si="47"/>
        <v/>
      </c>
      <c r="E410" s="141" t="str">
        <f t="shared" si="48"/>
        <v/>
      </c>
      <c r="F410" s="141" t="str">
        <f t="shared" si="42"/>
        <v/>
      </c>
      <c r="G410" s="112" t="str">
        <f t="shared" si="43"/>
        <v/>
      </c>
    </row>
    <row r="411" spans="1:7" x14ac:dyDescent="0.35">
      <c r="A411" s="140" t="str">
        <f t="shared" si="44"/>
        <v/>
      </c>
      <c r="B411" s="123" t="str">
        <f t="shared" si="45"/>
        <v/>
      </c>
      <c r="C411" s="112" t="str">
        <f t="shared" si="46"/>
        <v/>
      </c>
      <c r="D411" s="141" t="str">
        <f t="shared" si="47"/>
        <v/>
      </c>
      <c r="E411" s="141" t="str">
        <f t="shared" si="48"/>
        <v/>
      </c>
      <c r="F411" s="141" t="str">
        <f t="shared" si="42"/>
        <v/>
      </c>
      <c r="G411" s="112" t="str">
        <f t="shared" si="43"/>
        <v/>
      </c>
    </row>
    <row r="412" spans="1:7" x14ac:dyDescent="0.35">
      <c r="A412" s="140" t="str">
        <f t="shared" si="44"/>
        <v/>
      </c>
      <c r="B412" s="123" t="str">
        <f t="shared" si="45"/>
        <v/>
      </c>
      <c r="C412" s="112" t="str">
        <f t="shared" si="46"/>
        <v/>
      </c>
      <c r="D412" s="141" t="str">
        <f t="shared" si="47"/>
        <v/>
      </c>
      <c r="E412" s="141" t="str">
        <f t="shared" si="48"/>
        <v/>
      </c>
      <c r="F412" s="141" t="str">
        <f t="shared" si="42"/>
        <v/>
      </c>
      <c r="G412" s="112" t="str">
        <f t="shared" si="43"/>
        <v/>
      </c>
    </row>
    <row r="413" spans="1:7" x14ac:dyDescent="0.35">
      <c r="A413" s="140" t="str">
        <f t="shared" si="44"/>
        <v/>
      </c>
      <c r="B413" s="123" t="str">
        <f t="shared" si="45"/>
        <v/>
      </c>
      <c r="C413" s="112" t="str">
        <f t="shared" si="46"/>
        <v/>
      </c>
      <c r="D413" s="141" t="str">
        <f t="shared" si="47"/>
        <v/>
      </c>
      <c r="E413" s="141" t="str">
        <f t="shared" si="48"/>
        <v/>
      </c>
      <c r="F413" s="141" t="str">
        <f t="shared" si="42"/>
        <v/>
      </c>
      <c r="G413" s="112" t="str">
        <f t="shared" si="43"/>
        <v/>
      </c>
    </row>
    <row r="414" spans="1:7" x14ac:dyDescent="0.35">
      <c r="A414" s="140" t="str">
        <f t="shared" si="44"/>
        <v/>
      </c>
      <c r="B414" s="123" t="str">
        <f t="shared" si="45"/>
        <v/>
      </c>
      <c r="C414" s="112" t="str">
        <f t="shared" si="46"/>
        <v/>
      </c>
      <c r="D414" s="141" t="str">
        <f t="shared" si="47"/>
        <v/>
      </c>
      <c r="E414" s="141" t="str">
        <f t="shared" si="48"/>
        <v/>
      </c>
      <c r="F414" s="141" t="str">
        <f t="shared" si="42"/>
        <v/>
      </c>
      <c r="G414" s="112" t="str">
        <f t="shared" si="43"/>
        <v/>
      </c>
    </row>
    <row r="415" spans="1:7" x14ac:dyDescent="0.35">
      <c r="A415" s="140" t="str">
        <f t="shared" si="44"/>
        <v/>
      </c>
      <c r="B415" s="123" t="str">
        <f t="shared" si="45"/>
        <v/>
      </c>
      <c r="C415" s="112" t="str">
        <f t="shared" si="46"/>
        <v/>
      </c>
      <c r="D415" s="141" t="str">
        <f t="shared" si="47"/>
        <v/>
      </c>
      <c r="E415" s="141" t="str">
        <f t="shared" si="48"/>
        <v/>
      </c>
      <c r="F415" s="141" t="str">
        <f t="shared" si="42"/>
        <v/>
      </c>
      <c r="G415" s="112" t="str">
        <f t="shared" si="43"/>
        <v/>
      </c>
    </row>
    <row r="416" spans="1:7" x14ac:dyDescent="0.35">
      <c r="A416" s="140" t="str">
        <f t="shared" si="44"/>
        <v/>
      </c>
      <c r="B416" s="123" t="str">
        <f t="shared" si="45"/>
        <v/>
      </c>
      <c r="C416" s="112" t="str">
        <f t="shared" si="46"/>
        <v/>
      </c>
      <c r="D416" s="141" t="str">
        <f t="shared" si="47"/>
        <v/>
      </c>
      <c r="E416" s="141" t="str">
        <f t="shared" si="48"/>
        <v/>
      </c>
      <c r="F416" s="141" t="str">
        <f t="shared" si="42"/>
        <v/>
      </c>
      <c r="G416" s="112" t="str">
        <f t="shared" si="43"/>
        <v/>
      </c>
    </row>
    <row r="417" spans="1:7" x14ac:dyDescent="0.35">
      <c r="A417" s="140" t="str">
        <f t="shared" si="44"/>
        <v/>
      </c>
      <c r="B417" s="123" t="str">
        <f t="shared" si="45"/>
        <v/>
      </c>
      <c r="C417" s="112" t="str">
        <f t="shared" si="46"/>
        <v/>
      </c>
      <c r="D417" s="141" t="str">
        <f t="shared" si="47"/>
        <v/>
      </c>
      <c r="E417" s="141" t="str">
        <f t="shared" si="48"/>
        <v/>
      </c>
      <c r="F417" s="141" t="str">
        <f t="shared" si="42"/>
        <v/>
      </c>
      <c r="G417" s="112" t="str">
        <f t="shared" si="43"/>
        <v/>
      </c>
    </row>
    <row r="418" spans="1:7" x14ac:dyDescent="0.35">
      <c r="A418" s="140" t="str">
        <f t="shared" si="44"/>
        <v/>
      </c>
      <c r="B418" s="123" t="str">
        <f t="shared" si="45"/>
        <v/>
      </c>
      <c r="C418" s="112" t="str">
        <f t="shared" si="46"/>
        <v/>
      </c>
      <c r="D418" s="141" t="str">
        <f t="shared" si="47"/>
        <v/>
      </c>
      <c r="E418" s="141" t="str">
        <f t="shared" si="48"/>
        <v/>
      </c>
      <c r="F418" s="141" t="str">
        <f t="shared" si="42"/>
        <v/>
      </c>
      <c r="G418" s="112" t="str">
        <f t="shared" si="43"/>
        <v/>
      </c>
    </row>
    <row r="419" spans="1:7" x14ac:dyDescent="0.35">
      <c r="A419" s="140" t="str">
        <f t="shared" si="44"/>
        <v/>
      </c>
      <c r="B419" s="123" t="str">
        <f t="shared" si="45"/>
        <v/>
      </c>
      <c r="C419" s="112" t="str">
        <f t="shared" si="46"/>
        <v/>
      </c>
      <c r="D419" s="141" t="str">
        <f t="shared" si="47"/>
        <v/>
      </c>
      <c r="E419" s="141" t="str">
        <f t="shared" si="48"/>
        <v/>
      </c>
      <c r="F419" s="141" t="str">
        <f t="shared" si="42"/>
        <v/>
      </c>
      <c r="G419" s="112" t="str">
        <f t="shared" si="43"/>
        <v/>
      </c>
    </row>
    <row r="420" spans="1:7" x14ac:dyDescent="0.35">
      <c r="A420" s="140" t="str">
        <f t="shared" si="44"/>
        <v/>
      </c>
      <c r="B420" s="123" t="str">
        <f t="shared" si="45"/>
        <v/>
      </c>
      <c r="C420" s="112" t="str">
        <f t="shared" si="46"/>
        <v/>
      </c>
      <c r="D420" s="141" t="str">
        <f t="shared" si="47"/>
        <v/>
      </c>
      <c r="E420" s="141" t="str">
        <f t="shared" si="48"/>
        <v/>
      </c>
      <c r="F420" s="141" t="str">
        <f t="shared" si="42"/>
        <v/>
      </c>
      <c r="G420" s="112" t="str">
        <f t="shared" si="43"/>
        <v/>
      </c>
    </row>
    <row r="421" spans="1:7" x14ac:dyDescent="0.35">
      <c r="A421" s="140" t="str">
        <f t="shared" si="44"/>
        <v/>
      </c>
      <c r="B421" s="123" t="str">
        <f t="shared" si="45"/>
        <v/>
      </c>
      <c r="C421" s="112" t="str">
        <f t="shared" si="46"/>
        <v/>
      </c>
      <c r="D421" s="141" t="str">
        <f t="shared" si="47"/>
        <v/>
      </c>
      <c r="E421" s="141" t="str">
        <f t="shared" si="48"/>
        <v/>
      </c>
      <c r="F421" s="141" t="str">
        <f t="shared" si="42"/>
        <v/>
      </c>
      <c r="G421" s="112" t="str">
        <f t="shared" si="43"/>
        <v/>
      </c>
    </row>
    <row r="422" spans="1:7" x14ac:dyDescent="0.35">
      <c r="A422" s="140" t="str">
        <f t="shared" si="44"/>
        <v/>
      </c>
      <c r="B422" s="123" t="str">
        <f t="shared" si="45"/>
        <v/>
      </c>
      <c r="C422" s="112" t="str">
        <f t="shared" si="46"/>
        <v/>
      </c>
      <c r="D422" s="141" t="str">
        <f t="shared" si="47"/>
        <v/>
      </c>
      <c r="E422" s="141" t="str">
        <f t="shared" si="48"/>
        <v/>
      </c>
      <c r="F422" s="141" t="str">
        <f t="shared" si="42"/>
        <v/>
      </c>
      <c r="G422" s="112" t="str">
        <f t="shared" si="43"/>
        <v/>
      </c>
    </row>
    <row r="423" spans="1:7" x14ac:dyDescent="0.35">
      <c r="A423" s="140" t="str">
        <f t="shared" si="44"/>
        <v/>
      </c>
      <c r="B423" s="123" t="str">
        <f t="shared" si="45"/>
        <v/>
      </c>
      <c r="C423" s="112" t="str">
        <f t="shared" si="46"/>
        <v/>
      </c>
      <c r="D423" s="141" t="str">
        <f t="shared" si="47"/>
        <v/>
      </c>
      <c r="E423" s="141" t="str">
        <f t="shared" si="48"/>
        <v/>
      </c>
      <c r="F423" s="141" t="str">
        <f t="shared" si="42"/>
        <v/>
      </c>
      <c r="G423" s="112" t="str">
        <f t="shared" si="43"/>
        <v/>
      </c>
    </row>
    <row r="424" spans="1:7" x14ac:dyDescent="0.35">
      <c r="A424" s="140" t="str">
        <f t="shared" si="44"/>
        <v/>
      </c>
      <c r="B424" s="123" t="str">
        <f t="shared" si="45"/>
        <v/>
      </c>
      <c r="C424" s="112" t="str">
        <f t="shared" si="46"/>
        <v/>
      </c>
      <c r="D424" s="141" t="str">
        <f t="shared" si="47"/>
        <v/>
      </c>
      <c r="E424" s="141" t="str">
        <f t="shared" si="48"/>
        <v/>
      </c>
      <c r="F424" s="141" t="str">
        <f t="shared" si="42"/>
        <v/>
      </c>
      <c r="G424" s="112" t="str">
        <f t="shared" si="43"/>
        <v/>
      </c>
    </row>
    <row r="425" spans="1:7" x14ac:dyDescent="0.35">
      <c r="A425" s="140" t="str">
        <f t="shared" si="44"/>
        <v/>
      </c>
      <c r="B425" s="123" t="str">
        <f t="shared" si="45"/>
        <v/>
      </c>
      <c r="C425" s="112" t="str">
        <f t="shared" si="46"/>
        <v/>
      </c>
      <c r="D425" s="141" t="str">
        <f t="shared" si="47"/>
        <v/>
      </c>
      <c r="E425" s="141" t="str">
        <f t="shared" si="48"/>
        <v/>
      </c>
      <c r="F425" s="141" t="str">
        <f t="shared" si="42"/>
        <v/>
      </c>
      <c r="G425" s="112" t="str">
        <f t="shared" si="43"/>
        <v/>
      </c>
    </row>
    <row r="426" spans="1:7" x14ac:dyDescent="0.35">
      <c r="A426" s="140" t="str">
        <f t="shared" si="44"/>
        <v/>
      </c>
      <c r="B426" s="123" t="str">
        <f t="shared" si="45"/>
        <v/>
      </c>
      <c r="C426" s="112" t="str">
        <f t="shared" si="46"/>
        <v/>
      </c>
      <c r="D426" s="141" t="str">
        <f t="shared" si="47"/>
        <v/>
      </c>
      <c r="E426" s="141" t="str">
        <f t="shared" si="48"/>
        <v/>
      </c>
      <c r="F426" s="141" t="str">
        <f t="shared" si="42"/>
        <v/>
      </c>
      <c r="G426" s="112" t="str">
        <f t="shared" si="43"/>
        <v/>
      </c>
    </row>
    <row r="427" spans="1:7" x14ac:dyDescent="0.35">
      <c r="A427" s="140" t="str">
        <f t="shared" si="44"/>
        <v/>
      </c>
      <c r="B427" s="123" t="str">
        <f t="shared" si="45"/>
        <v/>
      </c>
      <c r="C427" s="112" t="str">
        <f t="shared" si="46"/>
        <v/>
      </c>
      <c r="D427" s="141" t="str">
        <f t="shared" si="47"/>
        <v/>
      </c>
      <c r="E427" s="141" t="str">
        <f t="shared" si="48"/>
        <v/>
      </c>
      <c r="F427" s="141" t="str">
        <f t="shared" si="42"/>
        <v/>
      </c>
      <c r="G427" s="112" t="str">
        <f t="shared" si="43"/>
        <v/>
      </c>
    </row>
    <row r="428" spans="1:7" x14ac:dyDescent="0.35">
      <c r="A428" s="140" t="str">
        <f t="shared" si="44"/>
        <v/>
      </c>
      <c r="B428" s="123" t="str">
        <f t="shared" si="45"/>
        <v/>
      </c>
      <c r="C428" s="112" t="str">
        <f t="shared" si="46"/>
        <v/>
      </c>
      <c r="D428" s="141" t="str">
        <f t="shared" si="47"/>
        <v/>
      </c>
      <c r="E428" s="141" t="str">
        <f t="shared" si="48"/>
        <v/>
      </c>
      <c r="F428" s="141" t="str">
        <f t="shared" si="42"/>
        <v/>
      </c>
      <c r="G428" s="112" t="str">
        <f t="shared" si="43"/>
        <v/>
      </c>
    </row>
    <row r="429" spans="1:7" x14ac:dyDescent="0.35">
      <c r="A429" s="140" t="str">
        <f t="shared" si="44"/>
        <v/>
      </c>
      <c r="B429" s="123" t="str">
        <f t="shared" si="45"/>
        <v/>
      </c>
      <c r="C429" s="112" t="str">
        <f t="shared" si="46"/>
        <v/>
      </c>
      <c r="D429" s="141" t="str">
        <f t="shared" si="47"/>
        <v/>
      </c>
      <c r="E429" s="141" t="str">
        <f t="shared" si="48"/>
        <v/>
      </c>
      <c r="F429" s="141" t="str">
        <f t="shared" si="42"/>
        <v/>
      </c>
      <c r="G429" s="112" t="str">
        <f t="shared" si="43"/>
        <v/>
      </c>
    </row>
    <row r="430" spans="1:7" x14ac:dyDescent="0.35">
      <c r="A430" s="140" t="str">
        <f t="shared" si="44"/>
        <v/>
      </c>
      <c r="B430" s="123" t="str">
        <f t="shared" si="45"/>
        <v/>
      </c>
      <c r="C430" s="112" t="str">
        <f t="shared" si="46"/>
        <v/>
      </c>
      <c r="D430" s="141" t="str">
        <f t="shared" si="47"/>
        <v/>
      </c>
      <c r="E430" s="141" t="str">
        <f t="shared" si="48"/>
        <v/>
      </c>
      <c r="F430" s="141" t="str">
        <f t="shared" si="42"/>
        <v/>
      </c>
      <c r="G430" s="112" t="str">
        <f t="shared" si="43"/>
        <v/>
      </c>
    </row>
    <row r="431" spans="1:7" x14ac:dyDescent="0.35">
      <c r="A431" s="140" t="str">
        <f t="shared" si="44"/>
        <v/>
      </c>
      <c r="B431" s="123" t="str">
        <f t="shared" si="45"/>
        <v/>
      </c>
      <c r="C431" s="112" t="str">
        <f t="shared" si="46"/>
        <v/>
      </c>
      <c r="D431" s="141" t="str">
        <f t="shared" si="47"/>
        <v/>
      </c>
      <c r="E431" s="141" t="str">
        <f t="shared" si="48"/>
        <v/>
      </c>
      <c r="F431" s="141" t="str">
        <f t="shared" si="42"/>
        <v/>
      </c>
      <c r="G431" s="112" t="str">
        <f t="shared" si="43"/>
        <v/>
      </c>
    </row>
    <row r="432" spans="1:7" x14ac:dyDescent="0.35">
      <c r="A432" s="140" t="str">
        <f t="shared" si="44"/>
        <v/>
      </c>
      <c r="B432" s="123" t="str">
        <f t="shared" si="45"/>
        <v/>
      </c>
      <c r="C432" s="112" t="str">
        <f t="shared" si="46"/>
        <v/>
      </c>
      <c r="D432" s="141" t="str">
        <f t="shared" si="47"/>
        <v/>
      </c>
      <c r="E432" s="141" t="str">
        <f t="shared" si="48"/>
        <v/>
      </c>
      <c r="F432" s="141" t="str">
        <f t="shared" si="42"/>
        <v/>
      </c>
      <c r="G432" s="112" t="str">
        <f t="shared" si="43"/>
        <v/>
      </c>
    </row>
    <row r="433" spans="1:7" x14ac:dyDescent="0.35">
      <c r="A433" s="140" t="str">
        <f t="shared" si="44"/>
        <v/>
      </c>
      <c r="B433" s="123" t="str">
        <f t="shared" si="45"/>
        <v/>
      </c>
      <c r="C433" s="112" t="str">
        <f t="shared" si="46"/>
        <v/>
      </c>
      <c r="D433" s="141" t="str">
        <f t="shared" si="47"/>
        <v/>
      </c>
      <c r="E433" s="141" t="str">
        <f t="shared" si="48"/>
        <v/>
      </c>
      <c r="F433" s="141" t="str">
        <f t="shared" si="42"/>
        <v/>
      </c>
      <c r="G433" s="112" t="str">
        <f t="shared" si="43"/>
        <v/>
      </c>
    </row>
    <row r="434" spans="1:7" x14ac:dyDescent="0.35">
      <c r="A434" s="140" t="str">
        <f t="shared" si="44"/>
        <v/>
      </c>
      <c r="B434" s="123" t="str">
        <f t="shared" si="45"/>
        <v/>
      </c>
      <c r="C434" s="112" t="str">
        <f t="shared" si="46"/>
        <v/>
      </c>
      <c r="D434" s="141" t="str">
        <f t="shared" si="47"/>
        <v/>
      </c>
      <c r="E434" s="141" t="str">
        <f t="shared" si="48"/>
        <v/>
      </c>
      <c r="F434" s="141" t="str">
        <f t="shared" si="42"/>
        <v/>
      </c>
      <c r="G434" s="112" t="str">
        <f t="shared" si="43"/>
        <v/>
      </c>
    </row>
    <row r="435" spans="1:7" x14ac:dyDescent="0.35">
      <c r="A435" s="140" t="str">
        <f t="shared" si="44"/>
        <v/>
      </c>
      <c r="B435" s="123" t="str">
        <f t="shared" si="45"/>
        <v/>
      </c>
      <c r="C435" s="112" t="str">
        <f t="shared" si="46"/>
        <v/>
      </c>
      <c r="D435" s="141" t="str">
        <f t="shared" si="47"/>
        <v/>
      </c>
      <c r="E435" s="141" t="str">
        <f t="shared" si="48"/>
        <v/>
      </c>
      <c r="F435" s="141" t="str">
        <f t="shared" si="42"/>
        <v/>
      </c>
      <c r="G435" s="112" t="str">
        <f t="shared" si="43"/>
        <v/>
      </c>
    </row>
    <row r="436" spans="1:7" x14ac:dyDescent="0.35">
      <c r="A436" s="140" t="str">
        <f t="shared" si="44"/>
        <v/>
      </c>
      <c r="B436" s="123" t="str">
        <f t="shared" si="45"/>
        <v/>
      </c>
      <c r="C436" s="112" t="str">
        <f t="shared" si="46"/>
        <v/>
      </c>
      <c r="D436" s="141" t="str">
        <f t="shared" si="47"/>
        <v/>
      </c>
      <c r="E436" s="141" t="str">
        <f t="shared" si="48"/>
        <v/>
      </c>
      <c r="F436" s="141" t="str">
        <f t="shared" si="42"/>
        <v/>
      </c>
      <c r="G436" s="112" t="str">
        <f t="shared" si="43"/>
        <v/>
      </c>
    </row>
    <row r="437" spans="1:7" x14ac:dyDescent="0.35">
      <c r="A437" s="140" t="str">
        <f t="shared" si="44"/>
        <v/>
      </c>
      <c r="B437" s="123" t="str">
        <f t="shared" si="45"/>
        <v/>
      </c>
      <c r="C437" s="112" t="str">
        <f t="shared" si="46"/>
        <v/>
      </c>
      <c r="D437" s="141" t="str">
        <f t="shared" si="47"/>
        <v/>
      </c>
      <c r="E437" s="141" t="str">
        <f t="shared" si="48"/>
        <v/>
      </c>
      <c r="F437" s="141" t="str">
        <f t="shared" si="42"/>
        <v/>
      </c>
      <c r="G437" s="112" t="str">
        <f t="shared" si="43"/>
        <v/>
      </c>
    </row>
    <row r="438" spans="1:7" x14ac:dyDescent="0.35">
      <c r="A438" s="140" t="str">
        <f t="shared" si="44"/>
        <v/>
      </c>
      <c r="B438" s="123" t="str">
        <f t="shared" si="45"/>
        <v/>
      </c>
      <c r="C438" s="112" t="str">
        <f t="shared" si="46"/>
        <v/>
      </c>
      <c r="D438" s="141" t="str">
        <f t="shared" si="47"/>
        <v/>
      </c>
      <c r="E438" s="141" t="str">
        <f t="shared" si="48"/>
        <v/>
      </c>
      <c r="F438" s="141" t="str">
        <f t="shared" si="42"/>
        <v/>
      </c>
      <c r="G438" s="112" t="str">
        <f t="shared" si="43"/>
        <v/>
      </c>
    </row>
    <row r="439" spans="1:7" x14ac:dyDescent="0.35">
      <c r="A439" s="140" t="str">
        <f t="shared" si="44"/>
        <v/>
      </c>
      <c r="B439" s="123" t="str">
        <f t="shared" si="45"/>
        <v/>
      </c>
      <c r="C439" s="112" t="str">
        <f t="shared" si="46"/>
        <v/>
      </c>
      <c r="D439" s="141" t="str">
        <f t="shared" si="47"/>
        <v/>
      </c>
      <c r="E439" s="141" t="str">
        <f t="shared" si="48"/>
        <v/>
      </c>
      <c r="F439" s="141" t="str">
        <f t="shared" si="42"/>
        <v/>
      </c>
      <c r="G439" s="112" t="str">
        <f t="shared" si="43"/>
        <v/>
      </c>
    </row>
    <row r="440" spans="1:7" x14ac:dyDescent="0.35">
      <c r="A440" s="140" t="str">
        <f t="shared" si="44"/>
        <v/>
      </c>
      <c r="B440" s="123" t="str">
        <f t="shared" si="45"/>
        <v/>
      </c>
      <c r="C440" s="112" t="str">
        <f t="shared" si="46"/>
        <v/>
      </c>
      <c r="D440" s="141" t="str">
        <f t="shared" si="47"/>
        <v/>
      </c>
      <c r="E440" s="141" t="str">
        <f t="shared" si="48"/>
        <v/>
      </c>
      <c r="F440" s="141" t="str">
        <f t="shared" si="42"/>
        <v/>
      </c>
      <c r="G440" s="112" t="str">
        <f t="shared" si="43"/>
        <v/>
      </c>
    </row>
    <row r="441" spans="1:7" x14ac:dyDescent="0.35">
      <c r="A441" s="140" t="str">
        <f t="shared" si="44"/>
        <v/>
      </c>
      <c r="B441" s="123" t="str">
        <f t="shared" si="45"/>
        <v/>
      </c>
      <c r="C441" s="112" t="str">
        <f t="shared" si="46"/>
        <v/>
      </c>
      <c r="D441" s="141" t="str">
        <f t="shared" si="47"/>
        <v/>
      </c>
      <c r="E441" s="141" t="str">
        <f t="shared" si="48"/>
        <v/>
      </c>
      <c r="F441" s="141" t="str">
        <f t="shared" si="42"/>
        <v/>
      </c>
      <c r="G441" s="112" t="str">
        <f t="shared" si="43"/>
        <v/>
      </c>
    </row>
    <row r="442" spans="1:7" x14ac:dyDescent="0.35">
      <c r="A442" s="140" t="str">
        <f t="shared" si="44"/>
        <v/>
      </c>
      <c r="B442" s="123" t="str">
        <f t="shared" si="45"/>
        <v/>
      </c>
      <c r="C442" s="112" t="str">
        <f t="shared" si="46"/>
        <v/>
      </c>
      <c r="D442" s="141" t="str">
        <f t="shared" si="47"/>
        <v/>
      </c>
      <c r="E442" s="141" t="str">
        <f t="shared" si="48"/>
        <v/>
      </c>
      <c r="F442" s="141" t="str">
        <f t="shared" si="42"/>
        <v/>
      </c>
      <c r="G442" s="112" t="str">
        <f t="shared" si="43"/>
        <v/>
      </c>
    </row>
    <row r="443" spans="1:7" x14ac:dyDescent="0.35">
      <c r="A443" s="140" t="str">
        <f t="shared" si="44"/>
        <v/>
      </c>
      <c r="B443" s="123" t="str">
        <f t="shared" si="45"/>
        <v/>
      </c>
      <c r="C443" s="112" t="str">
        <f t="shared" si="46"/>
        <v/>
      </c>
      <c r="D443" s="141" t="str">
        <f t="shared" si="47"/>
        <v/>
      </c>
      <c r="E443" s="141" t="str">
        <f t="shared" si="48"/>
        <v/>
      </c>
      <c r="F443" s="141" t="str">
        <f t="shared" si="42"/>
        <v/>
      </c>
      <c r="G443" s="112" t="str">
        <f t="shared" si="43"/>
        <v/>
      </c>
    </row>
    <row r="444" spans="1:7" x14ac:dyDescent="0.35">
      <c r="A444" s="140" t="str">
        <f t="shared" si="44"/>
        <v/>
      </c>
      <c r="B444" s="123" t="str">
        <f t="shared" si="45"/>
        <v/>
      </c>
      <c r="C444" s="112" t="str">
        <f t="shared" si="46"/>
        <v/>
      </c>
      <c r="D444" s="141" t="str">
        <f t="shared" si="47"/>
        <v/>
      </c>
      <c r="E444" s="141" t="str">
        <f t="shared" si="48"/>
        <v/>
      </c>
      <c r="F444" s="141" t="str">
        <f t="shared" si="42"/>
        <v/>
      </c>
      <c r="G444" s="112" t="str">
        <f t="shared" si="43"/>
        <v/>
      </c>
    </row>
    <row r="445" spans="1:7" x14ac:dyDescent="0.35">
      <c r="A445" s="140" t="str">
        <f t="shared" si="44"/>
        <v/>
      </c>
      <c r="B445" s="123" t="str">
        <f t="shared" si="45"/>
        <v/>
      </c>
      <c r="C445" s="112" t="str">
        <f t="shared" si="46"/>
        <v/>
      </c>
      <c r="D445" s="141" t="str">
        <f t="shared" si="47"/>
        <v/>
      </c>
      <c r="E445" s="141" t="str">
        <f t="shared" si="48"/>
        <v/>
      </c>
      <c r="F445" s="141" t="str">
        <f t="shared" si="42"/>
        <v/>
      </c>
      <c r="G445" s="112" t="str">
        <f t="shared" si="43"/>
        <v/>
      </c>
    </row>
    <row r="446" spans="1:7" x14ac:dyDescent="0.35">
      <c r="A446" s="140" t="str">
        <f t="shared" si="44"/>
        <v/>
      </c>
      <c r="B446" s="123" t="str">
        <f t="shared" si="45"/>
        <v/>
      </c>
      <c r="C446" s="112" t="str">
        <f t="shared" si="46"/>
        <v/>
      </c>
      <c r="D446" s="141" t="str">
        <f t="shared" si="47"/>
        <v/>
      </c>
      <c r="E446" s="141" t="str">
        <f t="shared" si="48"/>
        <v/>
      </c>
      <c r="F446" s="141" t="str">
        <f t="shared" si="42"/>
        <v/>
      </c>
      <c r="G446" s="112" t="str">
        <f t="shared" si="43"/>
        <v/>
      </c>
    </row>
    <row r="447" spans="1:7" x14ac:dyDescent="0.35">
      <c r="A447" s="140" t="str">
        <f t="shared" si="44"/>
        <v/>
      </c>
      <c r="B447" s="123" t="str">
        <f t="shared" si="45"/>
        <v/>
      </c>
      <c r="C447" s="112" t="str">
        <f t="shared" si="46"/>
        <v/>
      </c>
      <c r="D447" s="141" t="str">
        <f t="shared" si="47"/>
        <v/>
      </c>
      <c r="E447" s="141" t="str">
        <f t="shared" si="48"/>
        <v/>
      </c>
      <c r="F447" s="141" t="str">
        <f t="shared" si="42"/>
        <v/>
      </c>
      <c r="G447" s="112" t="str">
        <f t="shared" si="43"/>
        <v/>
      </c>
    </row>
    <row r="448" spans="1:7" x14ac:dyDescent="0.35">
      <c r="A448" s="140" t="str">
        <f t="shared" si="44"/>
        <v/>
      </c>
      <c r="B448" s="123" t="str">
        <f t="shared" si="45"/>
        <v/>
      </c>
      <c r="C448" s="112" t="str">
        <f t="shared" si="46"/>
        <v/>
      </c>
      <c r="D448" s="141" t="str">
        <f t="shared" si="47"/>
        <v/>
      </c>
      <c r="E448" s="141" t="str">
        <f t="shared" si="48"/>
        <v/>
      </c>
      <c r="F448" s="141" t="str">
        <f t="shared" si="42"/>
        <v/>
      </c>
      <c r="G448" s="112" t="str">
        <f t="shared" si="43"/>
        <v/>
      </c>
    </row>
    <row r="449" spans="1:7" x14ac:dyDescent="0.35">
      <c r="A449" s="140" t="str">
        <f t="shared" si="44"/>
        <v/>
      </c>
      <c r="B449" s="123" t="str">
        <f t="shared" si="45"/>
        <v/>
      </c>
      <c r="C449" s="112" t="str">
        <f t="shared" si="46"/>
        <v/>
      </c>
      <c r="D449" s="141" t="str">
        <f t="shared" si="47"/>
        <v/>
      </c>
      <c r="E449" s="141" t="str">
        <f t="shared" si="48"/>
        <v/>
      </c>
      <c r="F449" s="141" t="str">
        <f t="shared" si="42"/>
        <v/>
      </c>
      <c r="G449" s="112" t="str">
        <f t="shared" si="43"/>
        <v/>
      </c>
    </row>
    <row r="450" spans="1:7" x14ac:dyDescent="0.35">
      <c r="A450" s="140" t="str">
        <f t="shared" si="44"/>
        <v/>
      </c>
      <c r="B450" s="123" t="str">
        <f t="shared" si="45"/>
        <v/>
      </c>
      <c r="C450" s="112" t="str">
        <f t="shared" si="46"/>
        <v/>
      </c>
      <c r="D450" s="141" t="str">
        <f t="shared" si="47"/>
        <v/>
      </c>
      <c r="E450" s="141" t="str">
        <f t="shared" si="48"/>
        <v/>
      </c>
      <c r="F450" s="141" t="str">
        <f t="shared" si="42"/>
        <v/>
      </c>
      <c r="G450" s="112" t="str">
        <f t="shared" si="43"/>
        <v/>
      </c>
    </row>
    <row r="451" spans="1:7" x14ac:dyDescent="0.35">
      <c r="A451" s="140" t="str">
        <f t="shared" si="44"/>
        <v/>
      </c>
      <c r="B451" s="123" t="str">
        <f t="shared" si="45"/>
        <v/>
      </c>
      <c r="C451" s="112" t="str">
        <f t="shared" si="46"/>
        <v/>
      </c>
      <c r="D451" s="141" t="str">
        <f t="shared" si="47"/>
        <v/>
      </c>
      <c r="E451" s="141" t="str">
        <f t="shared" si="48"/>
        <v/>
      </c>
      <c r="F451" s="141" t="str">
        <f t="shared" si="42"/>
        <v/>
      </c>
      <c r="G451" s="112" t="str">
        <f t="shared" si="43"/>
        <v/>
      </c>
    </row>
    <row r="452" spans="1:7" x14ac:dyDescent="0.35">
      <c r="A452" s="140" t="str">
        <f t="shared" si="44"/>
        <v/>
      </c>
      <c r="B452" s="123" t="str">
        <f t="shared" si="45"/>
        <v/>
      </c>
      <c r="C452" s="112" t="str">
        <f t="shared" si="46"/>
        <v/>
      </c>
      <c r="D452" s="141" t="str">
        <f t="shared" si="47"/>
        <v/>
      </c>
      <c r="E452" s="141" t="str">
        <f t="shared" si="48"/>
        <v/>
      </c>
      <c r="F452" s="141" t="str">
        <f t="shared" si="42"/>
        <v/>
      </c>
      <c r="G452" s="112" t="str">
        <f t="shared" si="43"/>
        <v/>
      </c>
    </row>
    <row r="453" spans="1:7" x14ac:dyDescent="0.35">
      <c r="A453" s="140" t="str">
        <f t="shared" si="44"/>
        <v/>
      </c>
      <c r="B453" s="123" t="str">
        <f t="shared" si="45"/>
        <v/>
      </c>
      <c r="C453" s="112" t="str">
        <f t="shared" si="46"/>
        <v/>
      </c>
      <c r="D453" s="141" t="str">
        <f t="shared" si="47"/>
        <v/>
      </c>
      <c r="E453" s="141" t="str">
        <f t="shared" si="48"/>
        <v/>
      </c>
      <c r="F453" s="141" t="str">
        <f t="shared" si="42"/>
        <v/>
      </c>
      <c r="G453" s="112" t="str">
        <f t="shared" si="43"/>
        <v/>
      </c>
    </row>
    <row r="454" spans="1:7" x14ac:dyDescent="0.35">
      <c r="A454" s="140" t="str">
        <f t="shared" si="44"/>
        <v/>
      </c>
      <c r="B454" s="123" t="str">
        <f t="shared" si="45"/>
        <v/>
      </c>
      <c r="C454" s="112" t="str">
        <f t="shared" si="46"/>
        <v/>
      </c>
      <c r="D454" s="141" t="str">
        <f t="shared" si="47"/>
        <v/>
      </c>
      <c r="E454" s="141" t="str">
        <f t="shared" si="48"/>
        <v/>
      </c>
      <c r="F454" s="141" t="str">
        <f t="shared" si="42"/>
        <v/>
      </c>
      <c r="G454" s="112" t="str">
        <f t="shared" si="43"/>
        <v/>
      </c>
    </row>
    <row r="455" spans="1:7" x14ac:dyDescent="0.35">
      <c r="A455" s="140" t="str">
        <f t="shared" si="44"/>
        <v/>
      </c>
      <c r="B455" s="123" t="str">
        <f t="shared" si="45"/>
        <v/>
      </c>
      <c r="C455" s="112" t="str">
        <f t="shared" si="46"/>
        <v/>
      </c>
      <c r="D455" s="141" t="str">
        <f t="shared" si="47"/>
        <v/>
      </c>
      <c r="E455" s="141" t="str">
        <f t="shared" si="48"/>
        <v/>
      </c>
      <c r="F455" s="141" t="str">
        <f t="shared" si="42"/>
        <v/>
      </c>
      <c r="G455" s="112" t="str">
        <f t="shared" si="43"/>
        <v/>
      </c>
    </row>
    <row r="456" spans="1:7" x14ac:dyDescent="0.35">
      <c r="A456" s="140" t="str">
        <f t="shared" si="44"/>
        <v/>
      </c>
      <c r="B456" s="123" t="str">
        <f t="shared" si="45"/>
        <v/>
      </c>
      <c r="C456" s="112" t="str">
        <f t="shared" si="46"/>
        <v/>
      </c>
      <c r="D456" s="141" t="str">
        <f t="shared" si="47"/>
        <v/>
      </c>
      <c r="E456" s="141" t="str">
        <f t="shared" si="48"/>
        <v/>
      </c>
      <c r="F456" s="141" t="str">
        <f t="shared" si="42"/>
        <v/>
      </c>
      <c r="G456" s="112" t="str">
        <f t="shared" si="43"/>
        <v/>
      </c>
    </row>
    <row r="457" spans="1:7" x14ac:dyDescent="0.35">
      <c r="A457" s="140" t="str">
        <f t="shared" si="44"/>
        <v/>
      </c>
      <c r="B457" s="123" t="str">
        <f t="shared" si="45"/>
        <v/>
      </c>
      <c r="C457" s="112" t="str">
        <f t="shared" si="46"/>
        <v/>
      </c>
      <c r="D457" s="141" t="str">
        <f t="shared" si="47"/>
        <v/>
      </c>
      <c r="E457" s="141" t="str">
        <f t="shared" si="48"/>
        <v/>
      </c>
      <c r="F457" s="141" t="str">
        <f t="shared" si="42"/>
        <v/>
      </c>
      <c r="G457" s="112" t="str">
        <f t="shared" si="43"/>
        <v/>
      </c>
    </row>
    <row r="458" spans="1:7" x14ac:dyDescent="0.35">
      <c r="A458" s="140" t="str">
        <f t="shared" si="44"/>
        <v/>
      </c>
      <c r="B458" s="123" t="str">
        <f t="shared" si="45"/>
        <v/>
      </c>
      <c r="C458" s="112" t="str">
        <f t="shared" si="46"/>
        <v/>
      </c>
      <c r="D458" s="141" t="str">
        <f t="shared" si="47"/>
        <v/>
      </c>
      <c r="E458" s="141" t="str">
        <f t="shared" si="48"/>
        <v/>
      </c>
      <c r="F458" s="141" t="str">
        <f t="shared" si="42"/>
        <v/>
      </c>
      <c r="G458" s="112" t="str">
        <f t="shared" si="43"/>
        <v/>
      </c>
    </row>
    <row r="459" spans="1:7" x14ac:dyDescent="0.35">
      <c r="A459" s="140" t="str">
        <f t="shared" si="44"/>
        <v/>
      </c>
      <c r="B459" s="123" t="str">
        <f t="shared" si="45"/>
        <v/>
      </c>
      <c r="C459" s="112" t="str">
        <f t="shared" si="46"/>
        <v/>
      </c>
      <c r="D459" s="141" t="str">
        <f t="shared" si="47"/>
        <v/>
      </c>
      <c r="E459" s="141" t="str">
        <f t="shared" si="48"/>
        <v/>
      </c>
      <c r="F459" s="141" t="str">
        <f t="shared" si="42"/>
        <v/>
      </c>
      <c r="G459" s="112" t="str">
        <f t="shared" si="43"/>
        <v/>
      </c>
    </row>
    <row r="460" spans="1:7" x14ac:dyDescent="0.35">
      <c r="A460" s="140" t="str">
        <f t="shared" si="44"/>
        <v/>
      </c>
      <c r="B460" s="123" t="str">
        <f t="shared" si="45"/>
        <v/>
      </c>
      <c r="C460" s="112" t="str">
        <f t="shared" si="46"/>
        <v/>
      </c>
      <c r="D460" s="141" t="str">
        <f t="shared" si="47"/>
        <v/>
      </c>
      <c r="E460" s="141" t="str">
        <f t="shared" si="48"/>
        <v/>
      </c>
      <c r="F460" s="141" t="str">
        <f t="shared" si="42"/>
        <v/>
      </c>
      <c r="G460" s="112" t="str">
        <f t="shared" si="43"/>
        <v/>
      </c>
    </row>
    <row r="461" spans="1:7" x14ac:dyDescent="0.35">
      <c r="A461" s="140" t="str">
        <f t="shared" si="44"/>
        <v/>
      </c>
      <c r="B461" s="123" t="str">
        <f t="shared" si="45"/>
        <v/>
      </c>
      <c r="C461" s="112" t="str">
        <f t="shared" si="46"/>
        <v/>
      </c>
      <c r="D461" s="141" t="str">
        <f t="shared" si="47"/>
        <v/>
      </c>
      <c r="E461" s="141" t="str">
        <f t="shared" si="48"/>
        <v/>
      </c>
      <c r="F461" s="141" t="str">
        <f t="shared" si="42"/>
        <v/>
      </c>
      <c r="G461" s="112" t="str">
        <f t="shared" si="43"/>
        <v/>
      </c>
    </row>
    <row r="462" spans="1:7" x14ac:dyDescent="0.35">
      <c r="A462" s="140" t="str">
        <f t="shared" si="44"/>
        <v/>
      </c>
      <c r="B462" s="123" t="str">
        <f t="shared" si="45"/>
        <v/>
      </c>
      <c r="C462" s="112" t="str">
        <f t="shared" si="46"/>
        <v/>
      </c>
      <c r="D462" s="141" t="str">
        <f t="shared" si="47"/>
        <v/>
      </c>
      <c r="E462" s="141" t="str">
        <f t="shared" si="48"/>
        <v/>
      </c>
      <c r="F462" s="141" t="str">
        <f t="shared" si="42"/>
        <v/>
      </c>
      <c r="G462" s="112" t="str">
        <f t="shared" si="43"/>
        <v/>
      </c>
    </row>
    <row r="463" spans="1:7" x14ac:dyDescent="0.35">
      <c r="A463" s="140" t="str">
        <f t="shared" si="44"/>
        <v/>
      </c>
      <c r="B463" s="123" t="str">
        <f t="shared" si="45"/>
        <v/>
      </c>
      <c r="C463" s="112" t="str">
        <f t="shared" si="46"/>
        <v/>
      </c>
      <c r="D463" s="141" t="str">
        <f t="shared" si="47"/>
        <v/>
      </c>
      <c r="E463" s="141" t="str">
        <f t="shared" si="48"/>
        <v/>
      </c>
      <c r="F463" s="141" t="str">
        <f t="shared" si="42"/>
        <v/>
      </c>
      <c r="G463" s="112" t="str">
        <f t="shared" si="43"/>
        <v/>
      </c>
    </row>
    <row r="464" spans="1:7" x14ac:dyDescent="0.35">
      <c r="A464" s="140" t="str">
        <f t="shared" si="44"/>
        <v/>
      </c>
      <c r="B464" s="123" t="str">
        <f t="shared" si="45"/>
        <v/>
      </c>
      <c r="C464" s="112" t="str">
        <f t="shared" si="46"/>
        <v/>
      </c>
      <c r="D464" s="141" t="str">
        <f t="shared" si="47"/>
        <v/>
      </c>
      <c r="E464" s="141" t="str">
        <f t="shared" si="48"/>
        <v/>
      </c>
      <c r="F464" s="141" t="str">
        <f t="shared" ref="F464:F500" si="49">IF(B464="","",SUM(D464:E464))</f>
        <v/>
      </c>
      <c r="G464" s="112" t="str">
        <f t="shared" ref="G464:G500" si="50">IF(B464="","",SUM(C464)-SUM(E464))</f>
        <v/>
      </c>
    </row>
    <row r="465" spans="1:7" x14ac:dyDescent="0.35">
      <c r="A465" s="140" t="str">
        <f t="shared" ref="A465:A500" si="51">IF(B465="","",EDATE(A464,1))</f>
        <v/>
      </c>
      <c r="B465" s="123" t="str">
        <f t="shared" ref="B465:B500" si="52">IF(B464="","",IF(SUM(B464)+1&lt;=$E$7,SUM(B464)+1,""))</f>
        <v/>
      </c>
      <c r="C465" s="112" t="str">
        <f t="shared" ref="C465:C500" si="53">IF(B465="","",G464)</f>
        <v/>
      </c>
      <c r="D465" s="141" t="str">
        <f t="shared" ref="D465:D500" si="54">IF(B465="","",IPMT($E$11/12,B465,$E$7,-$E$8,$E$9,0))</f>
        <v/>
      </c>
      <c r="E465" s="141" t="str">
        <f t="shared" ref="E465:E500" si="55">IF(B465="","",PPMT($E$11/12,B465,$E$7,-$E$8,$E$9,0))</f>
        <v/>
      </c>
      <c r="F465" s="141" t="str">
        <f t="shared" si="49"/>
        <v/>
      </c>
      <c r="G465" s="112" t="str">
        <f t="shared" si="50"/>
        <v/>
      </c>
    </row>
    <row r="466" spans="1:7" x14ac:dyDescent="0.35">
      <c r="A466" s="140" t="str">
        <f t="shared" si="51"/>
        <v/>
      </c>
      <c r="B466" s="123" t="str">
        <f t="shared" si="52"/>
        <v/>
      </c>
      <c r="C466" s="112" t="str">
        <f t="shared" si="53"/>
        <v/>
      </c>
      <c r="D466" s="141" t="str">
        <f t="shared" si="54"/>
        <v/>
      </c>
      <c r="E466" s="141" t="str">
        <f t="shared" si="55"/>
        <v/>
      </c>
      <c r="F466" s="141" t="str">
        <f t="shared" si="49"/>
        <v/>
      </c>
      <c r="G466" s="112" t="str">
        <f t="shared" si="50"/>
        <v/>
      </c>
    </row>
    <row r="467" spans="1:7" x14ac:dyDescent="0.35">
      <c r="A467" s="140" t="str">
        <f t="shared" si="51"/>
        <v/>
      </c>
      <c r="B467" s="123" t="str">
        <f t="shared" si="52"/>
        <v/>
      </c>
      <c r="C467" s="112" t="str">
        <f t="shared" si="53"/>
        <v/>
      </c>
      <c r="D467" s="141" t="str">
        <f t="shared" si="54"/>
        <v/>
      </c>
      <c r="E467" s="141" t="str">
        <f t="shared" si="55"/>
        <v/>
      </c>
      <c r="F467" s="141" t="str">
        <f t="shared" si="49"/>
        <v/>
      </c>
      <c r="G467" s="112" t="str">
        <f t="shared" si="50"/>
        <v/>
      </c>
    </row>
    <row r="468" spans="1:7" x14ac:dyDescent="0.35">
      <c r="A468" s="140" t="str">
        <f t="shared" si="51"/>
        <v/>
      </c>
      <c r="B468" s="123" t="str">
        <f t="shared" si="52"/>
        <v/>
      </c>
      <c r="C468" s="112" t="str">
        <f t="shared" si="53"/>
        <v/>
      </c>
      <c r="D468" s="141" t="str">
        <f t="shared" si="54"/>
        <v/>
      </c>
      <c r="E468" s="141" t="str">
        <f t="shared" si="55"/>
        <v/>
      </c>
      <c r="F468" s="141" t="str">
        <f t="shared" si="49"/>
        <v/>
      </c>
      <c r="G468" s="112" t="str">
        <f t="shared" si="50"/>
        <v/>
      </c>
    </row>
    <row r="469" spans="1:7" x14ac:dyDescent="0.35">
      <c r="A469" s="140" t="str">
        <f t="shared" si="51"/>
        <v/>
      </c>
      <c r="B469" s="123" t="str">
        <f t="shared" si="52"/>
        <v/>
      </c>
      <c r="C469" s="112" t="str">
        <f t="shared" si="53"/>
        <v/>
      </c>
      <c r="D469" s="141" t="str">
        <f t="shared" si="54"/>
        <v/>
      </c>
      <c r="E469" s="141" t="str">
        <f t="shared" si="55"/>
        <v/>
      </c>
      <c r="F469" s="141" t="str">
        <f t="shared" si="49"/>
        <v/>
      </c>
      <c r="G469" s="112" t="str">
        <f t="shared" si="50"/>
        <v/>
      </c>
    </row>
    <row r="470" spans="1:7" x14ac:dyDescent="0.35">
      <c r="A470" s="140" t="str">
        <f t="shared" si="51"/>
        <v/>
      </c>
      <c r="B470" s="123" t="str">
        <f t="shared" si="52"/>
        <v/>
      </c>
      <c r="C470" s="112" t="str">
        <f t="shared" si="53"/>
        <v/>
      </c>
      <c r="D470" s="141" t="str">
        <f t="shared" si="54"/>
        <v/>
      </c>
      <c r="E470" s="141" t="str">
        <f t="shared" si="55"/>
        <v/>
      </c>
      <c r="F470" s="141" t="str">
        <f t="shared" si="49"/>
        <v/>
      </c>
      <c r="G470" s="112" t="str">
        <f t="shared" si="50"/>
        <v/>
      </c>
    </row>
    <row r="471" spans="1:7" x14ac:dyDescent="0.35">
      <c r="A471" s="140" t="str">
        <f t="shared" si="51"/>
        <v/>
      </c>
      <c r="B471" s="123" t="str">
        <f t="shared" si="52"/>
        <v/>
      </c>
      <c r="C471" s="112" t="str">
        <f t="shared" si="53"/>
        <v/>
      </c>
      <c r="D471" s="141" t="str">
        <f t="shared" si="54"/>
        <v/>
      </c>
      <c r="E471" s="141" t="str">
        <f t="shared" si="55"/>
        <v/>
      </c>
      <c r="F471" s="141" t="str">
        <f t="shared" si="49"/>
        <v/>
      </c>
      <c r="G471" s="112" t="str">
        <f t="shared" si="50"/>
        <v/>
      </c>
    </row>
    <row r="472" spans="1:7" x14ac:dyDescent="0.35">
      <c r="A472" s="140" t="str">
        <f t="shared" si="51"/>
        <v/>
      </c>
      <c r="B472" s="123" t="str">
        <f t="shared" si="52"/>
        <v/>
      </c>
      <c r="C472" s="112" t="str">
        <f t="shared" si="53"/>
        <v/>
      </c>
      <c r="D472" s="141" t="str">
        <f t="shared" si="54"/>
        <v/>
      </c>
      <c r="E472" s="141" t="str">
        <f t="shared" si="55"/>
        <v/>
      </c>
      <c r="F472" s="141" t="str">
        <f t="shared" si="49"/>
        <v/>
      </c>
      <c r="G472" s="112" t="str">
        <f t="shared" si="50"/>
        <v/>
      </c>
    </row>
    <row r="473" spans="1:7" x14ac:dyDescent="0.35">
      <c r="A473" s="140" t="str">
        <f t="shared" si="51"/>
        <v/>
      </c>
      <c r="B473" s="123" t="str">
        <f t="shared" si="52"/>
        <v/>
      </c>
      <c r="C473" s="112" t="str">
        <f t="shared" si="53"/>
        <v/>
      </c>
      <c r="D473" s="141" t="str">
        <f t="shared" si="54"/>
        <v/>
      </c>
      <c r="E473" s="141" t="str">
        <f t="shared" si="55"/>
        <v/>
      </c>
      <c r="F473" s="141" t="str">
        <f t="shared" si="49"/>
        <v/>
      </c>
      <c r="G473" s="112" t="str">
        <f t="shared" si="50"/>
        <v/>
      </c>
    </row>
    <row r="474" spans="1:7" x14ac:dyDescent="0.35">
      <c r="A474" s="140" t="str">
        <f t="shared" si="51"/>
        <v/>
      </c>
      <c r="B474" s="123" t="str">
        <f t="shared" si="52"/>
        <v/>
      </c>
      <c r="C474" s="112" t="str">
        <f t="shared" si="53"/>
        <v/>
      </c>
      <c r="D474" s="141" t="str">
        <f t="shared" si="54"/>
        <v/>
      </c>
      <c r="E474" s="141" t="str">
        <f t="shared" si="55"/>
        <v/>
      </c>
      <c r="F474" s="141" t="str">
        <f t="shared" si="49"/>
        <v/>
      </c>
      <c r="G474" s="112" t="str">
        <f t="shared" si="50"/>
        <v/>
      </c>
    </row>
    <row r="475" spans="1:7" x14ac:dyDescent="0.35">
      <c r="A475" s="140" t="str">
        <f t="shared" si="51"/>
        <v/>
      </c>
      <c r="B475" s="123" t="str">
        <f t="shared" si="52"/>
        <v/>
      </c>
      <c r="C475" s="112" t="str">
        <f t="shared" si="53"/>
        <v/>
      </c>
      <c r="D475" s="141" t="str">
        <f t="shared" si="54"/>
        <v/>
      </c>
      <c r="E475" s="141" t="str">
        <f t="shared" si="55"/>
        <v/>
      </c>
      <c r="F475" s="141" t="str">
        <f t="shared" si="49"/>
        <v/>
      </c>
      <c r="G475" s="112" t="str">
        <f t="shared" si="50"/>
        <v/>
      </c>
    </row>
    <row r="476" spans="1:7" x14ac:dyDescent="0.35">
      <c r="A476" s="140" t="str">
        <f t="shared" si="51"/>
        <v/>
      </c>
      <c r="B476" s="123" t="str">
        <f t="shared" si="52"/>
        <v/>
      </c>
      <c r="C476" s="112" t="str">
        <f t="shared" si="53"/>
        <v/>
      </c>
      <c r="D476" s="141" t="str">
        <f t="shared" si="54"/>
        <v/>
      </c>
      <c r="E476" s="141" t="str">
        <f t="shared" si="55"/>
        <v/>
      </c>
      <c r="F476" s="141" t="str">
        <f t="shared" si="49"/>
        <v/>
      </c>
      <c r="G476" s="112" t="str">
        <f t="shared" si="50"/>
        <v/>
      </c>
    </row>
    <row r="477" spans="1:7" x14ac:dyDescent="0.35">
      <c r="A477" s="140" t="str">
        <f t="shared" si="51"/>
        <v/>
      </c>
      <c r="B477" s="123" t="str">
        <f t="shared" si="52"/>
        <v/>
      </c>
      <c r="C477" s="112" t="str">
        <f t="shared" si="53"/>
        <v/>
      </c>
      <c r="D477" s="141" t="str">
        <f t="shared" si="54"/>
        <v/>
      </c>
      <c r="E477" s="141" t="str">
        <f t="shared" si="55"/>
        <v/>
      </c>
      <c r="F477" s="141" t="str">
        <f t="shared" si="49"/>
        <v/>
      </c>
      <c r="G477" s="112" t="str">
        <f t="shared" si="50"/>
        <v/>
      </c>
    </row>
    <row r="478" spans="1:7" x14ac:dyDescent="0.35">
      <c r="A478" s="140" t="str">
        <f t="shared" si="51"/>
        <v/>
      </c>
      <c r="B478" s="123" t="str">
        <f t="shared" si="52"/>
        <v/>
      </c>
      <c r="C478" s="112" t="str">
        <f t="shared" si="53"/>
        <v/>
      </c>
      <c r="D478" s="141" t="str">
        <f t="shared" si="54"/>
        <v/>
      </c>
      <c r="E478" s="141" t="str">
        <f t="shared" si="55"/>
        <v/>
      </c>
      <c r="F478" s="141" t="str">
        <f t="shared" si="49"/>
        <v/>
      </c>
      <c r="G478" s="112" t="str">
        <f t="shared" si="50"/>
        <v/>
      </c>
    </row>
    <row r="479" spans="1:7" x14ac:dyDescent="0.35">
      <c r="A479" s="140" t="str">
        <f t="shared" si="51"/>
        <v/>
      </c>
      <c r="B479" s="123" t="str">
        <f t="shared" si="52"/>
        <v/>
      </c>
      <c r="C479" s="112" t="str">
        <f t="shared" si="53"/>
        <v/>
      </c>
      <c r="D479" s="141" t="str">
        <f t="shared" si="54"/>
        <v/>
      </c>
      <c r="E479" s="141" t="str">
        <f t="shared" si="55"/>
        <v/>
      </c>
      <c r="F479" s="141" t="str">
        <f t="shared" si="49"/>
        <v/>
      </c>
      <c r="G479" s="112" t="str">
        <f t="shared" si="50"/>
        <v/>
      </c>
    </row>
    <row r="480" spans="1:7" x14ac:dyDescent="0.35">
      <c r="A480" s="140" t="str">
        <f t="shared" si="51"/>
        <v/>
      </c>
      <c r="B480" s="123" t="str">
        <f t="shared" si="52"/>
        <v/>
      </c>
      <c r="C480" s="112" t="str">
        <f t="shared" si="53"/>
        <v/>
      </c>
      <c r="D480" s="141" t="str">
        <f t="shared" si="54"/>
        <v/>
      </c>
      <c r="E480" s="141" t="str">
        <f t="shared" si="55"/>
        <v/>
      </c>
      <c r="F480" s="141" t="str">
        <f t="shared" si="49"/>
        <v/>
      </c>
      <c r="G480" s="112" t="str">
        <f t="shared" si="50"/>
        <v/>
      </c>
    </row>
    <row r="481" spans="1:7" x14ac:dyDescent="0.35">
      <c r="A481" s="140" t="str">
        <f t="shared" si="51"/>
        <v/>
      </c>
      <c r="B481" s="123" t="str">
        <f t="shared" si="52"/>
        <v/>
      </c>
      <c r="C481" s="112" t="str">
        <f t="shared" si="53"/>
        <v/>
      </c>
      <c r="D481" s="141" t="str">
        <f t="shared" si="54"/>
        <v/>
      </c>
      <c r="E481" s="141" t="str">
        <f t="shared" si="55"/>
        <v/>
      </c>
      <c r="F481" s="141" t="str">
        <f t="shared" si="49"/>
        <v/>
      </c>
      <c r="G481" s="112" t="str">
        <f t="shared" si="50"/>
        <v/>
      </c>
    </row>
    <row r="482" spans="1:7" x14ac:dyDescent="0.35">
      <c r="A482" s="140" t="str">
        <f t="shared" si="51"/>
        <v/>
      </c>
      <c r="B482" s="123" t="str">
        <f t="shared" si="52"/>
        <v/>
      </c>
      <c r="C482" s="112" t="str">
        <f t="shared" si="53"/>
        <v/>
      </c>
      <c r="D482" s="141" t="str">
        <f t="shared" si="54"/>
        <v/>
      </c>
      <c r="E482" s="141" t="str">
        <f t="shared" si="55"/>
        <v/>
      </c>
      <c r="F482" s="141" t="str">
        <f t="shared" si="49"/>
        <v/>
      </c>
      <c r="G482" s="112" t="str">
        <f t="shared" si="50"/>
        <v/>
      </c>
    </row>
    <row r="483" spans="1:7" x14ac:dyDescent="0.35">
      <c r="A483" s="140" t="str">
        <f t="shared" si="51"/>
        <v/>
      </c>
      <c r="B483" s="123" t="str">
        <f t="shared" si="52"/>
        <v/>
      </c>
      <c r="C483" s="112" t="str">
        <f t="shared" si="53"/>
        <v/>
      </c>
      <c r="D483" s="141" t="str">
        <f t="shared" si="54"/>
        <v/>
      </c>
      <c r="E483" s="141" t="str">
        <f t="shared" si="55"/>
        <v/>
      </c>
      <c r="F483" s="141" t="str">
        <f t="shared" si="49"/>
        <v/>
      </c>
      <c r="G483" s="112" t="str">
        <f t="shared" si="50"/>
        <v/>
      </c>
    </row>
    <row r="484" spans="1:7" x14ac:dyDescent="0.35">
      <c r="A484" s="140" t="str">
        <f t="shared" si="51"/>
        <v/>
      </c>
      <c r="B484" s="123" t="str">
        <f t="shared" si="52"/>
        <v/>
      </c>
      <c r="C484" s="112" t="str">
        <f t="shared" si="53"/>
        <v/>
      </c>
      <c r="D484" s="141" t="str">
        <f t="shared" si="54"/>
        <v/>
      </c>
      <c r="E484" s="141" t="str">
        <f t="shared" si="55"/>
        <v/>
      </c>
      <c r="F484" s="141" t="str">
        <f t="shared" si="49"/>
        <v/>
      </c>
      <c r="G484" s="112" t="str">
        <f t="shared" si="50"/>
        <v/>
      </c>
    </row>
    <row r="485" spans="1:7" x14ac:dyDescent="0.35">
      <c r="A485" s="140" t="str">
        <f t="shared" si="51"/>
        <v/>
      </c>
      <c r="B485" s="123" t="str">
        <f t="shared" si="52"/>
        <v/>
      </c>
      <c r="C485" s="112" t="str">
        <f t="shared" si="53"/>
        <v/>
      </c>
      <c r="D485" s="141" t="str">
        <f t="shared" si="54"/>
        <v/>
      </c>
      <c r="E485" s="141" t="str">
        <f t="shared" si="55"/>
        <v/>
      </c>
      <c r="F485" s="141" t="str">
        <f t="shared" si="49"/>
        <v/>
      </c>
      <c r="G485" s="112" t="str">
        <f t="shared" si="50"/>
        <v/>
      </c>
    </row>
    <row r="486" spans="1:7" x14ac:dyDescent="0.35">
      <c r="A486" s="140" t="str">
        <f t="shared" si="51"/>
        <v/>
      </c>
      <c r="B486" s="123" t="str">
        <f t="shared" si="52"/>
        <v/>
      </c>
      <c r="C486" s="112" t="str">
        <f t="shared" si="53"/>
        <v/>
      </c>
      <c r="D486" s="141" t="str">
        <f t="shared" si="54"/>
        <v/>
      </c>
      <c r="E486" s="141" t="str">
        <f t="shared" si="55"/>
        <v/>
      </c>
      <c r="F486" s="141" t="str">
        <f t="shared" si="49"/>
        <v/>
      </c>
      <c r="G486" s="112" t="str">
        <f t="shared" si="50"/>
        <v/>
      </c>
    </row>
    <row r="487" spans="1:7" x14ac:dyDescent="0.35">
      <c r="A487" s="140" t="str">
        <f t="shared" si="51"/>
        <v/>
      </c>
      <c r="B487" s="123" t="str">
        <f t="shared" si="52"/>
        <v/>
      </c>
      <c r="C487" s="112" t="str">
        <f t="shared" si="53"/>
        <v/>
      </c>
      <c r="D487" s="141" t="str">
        <f t="shared" si="54"/>
        <v/>
      </c>
      <c r="E487" s="141" t="str">
        <f t="shared" si="55"/>
        <v/>
      </c>
      <c r="F487" s="141" t="str">
        <f t="shared" si="49"/>
        <v/>
      </c>
      <c r="G487" s="112" t="str">
        <f t="shared" si="50"/>
        <v/>
      </c>
    </row>
    <row r="488" spans="1:7" x14ac:dyDescent="0.35">
      <c r="A488" s="140" t="str">
        <f t="shared" si="51"/>
        <v/>
      </c>
      <c r="B488" s="123" t="str">
        <f t="shared" si="52"/>
        <v/>
      </c>
      <c r="C488" s="112" t="str">
        <f t="shared" si="53"/>
        <v/>
      </c>
      <c r="D488" s="141" t="str">
        <f t="shared" si="54"/>
        <v/>
      </c>
      <c r="E488" s="141" t="str">
        <f t="shared" si="55"/>
        <v/>
      </c>
      <c r="F488" s="141" t="str">
        <f t="shared" si="49"/>
        <v/>
      </c>
      <c r="G488" s="112" t="str">
        <f t="shared" si="50"/>
        <v/>
      </c>
    </row>
    <row r="489" spans="1:7" x14ac:dyDescent="0.35">
      <c r="A489" s="140" t="str">
        <f t="shared" si="51"/>
        <v/>
      </c>
      <c r="B489" s="123" t="str">
        <f t="shared" si="52"/>
        <v/>
      </c>
      <c r="C489" s="112" t="str">
        <f t="shared" si="53"/>
        <v/>
      </c>
      <c r="D489" s="141" t="str">
        <f t="shared" si="54"/>
        <v/>
      </c>
      <c r="E489" s="141" t="str">
        <f t="shared" si="55"/>
        <v/>
      </c>
      <c r="F489" s="141" t="str">
        <f t="shared" si="49"/>
        <v/>
      </c>
      <c r="G489" s="112" t="str">
        <f t="shared" si="50"/>
        <v/>
      </c>
    </row>
    <row r="490" spans="1:7" x14ac:dyDescent="0.35">
      <c r="A490" s="140" t="str">
        <f t="shared" si="51"/>
        <v/>
      </c>
      <c r="B490" s="123" t="str">
        <f t="shared" si="52"/>
        <v/>
      </c>
      <c r="C490" s="112" t="str">
        <f t="shared" si="53"/>
        <v/>
      </c>
      <c r="D490" s="141" t="str">
        <f t="shared" si="54"/>
        <v/>
      </c>
      <c r="E490" s="141" t="str">
        <f t="shared" si="55"/>
        <v/>
      </c>
      <c r="F490" s="141" t="str">
        <f t="shared" si="49"/>
        <v/>
      </c>
      <c r="G490" s="112" t="str">
        <f t="shared" si="50"/>
        <v/>
      </c>
    </row>
    <row r="491" spans="1:7" x14ac:dyDescent="0.35">
      <c r="A491" s="140" t="str">
        <f t="shared" si="51"/>
        <v/>
      </c>
      <c r="B491" s="123" t="str">
        <f t="shared" si="52"/>
        <v/>
      </c>
      <c r="C491" s="112" t="str">
        <f t="shared" si="53"/>
        <v/>
      </c>
      <c r="D491" s="141" t="str">
        <f t="shared" si="54"/>
        <v/>
      </c>
      <c r="E491" s="141" t="str">
        <f t="shared" si="55"/>
        <v/>
      </c>
      <c r="F491" s="141" t="str">
        <f t="shared" si="49"/>
        <v/>
      </c>
      <c r="G491" s="112" t="str">
        <f t="shared" si="50"/>
        <v/>
      </c>
    </row>
    <row r="492" spans="1:7" x14ac:dyDescent="0.35">
      <c r="A492" s="140" t="str">
        <f t="shared" si="51"/>
        <v/>
      </c>
      <c r="B492" s="123" t="str">
        <f t="shared" si="52"/>
        <v/>
      </c>
      <c r="C492" s="112" t="str">
        <f t="shared" si="53"/>
        <v/>
      </c>
      <c r="D492" s="141" t="str">
        <f t="shared" si="54"/>
        <v/>
      </c>
      <c r="E492" s="141" t="str">
        <f t="shared" si="55"/>
        <v/>
      </c>
      <c r="F492" s="141" t="str">
        <f t="shared" si="49"/>
        <v/>
      </c>
      <c r="G492" s="112" t="str">
        <f t="shared" si="50"/>
        <v/>
      </c>
    </row>
    <row r="493" spans="1:7" x14ac:dyDescent="0.35">
      <c r="A493" s="140" t="str">
        <f t="shared" si="51"/>
        <v/>
      </c>
      <c r="B493" s="123" t="str">
        <f t="shared" si="52"/>
        <v/>
      </c>
      <c r="C493" s="112" t="str">
        <f t="shared" si="53"/>
        <v/>
      </c>
      <c r="D493" s="141" t="str">
        <f t="shared" si="54"/>
        <v/>
      </c>
      <c r="E493" s="141" t="str">
        <f t="shared" si="55"/>
        <v/>
      </c>
      <c r="F493" s="141" t="str">
        <f t="shared" si="49"/>
        <v/>
      </c>
      <c r="G493" s="112" t="str">
        <f t="shared" si="50"/>
        <v/>
      </c>
    </row>
    <row r="494" spans="1:7" x14ac:dyDescent="0.35">
      <c r="A494" s="140" t="str">
        <f t="shared" si="51"/>
        <v/>
      </c>
      <c r="B494" s="123" t="str">
        <f t="shared" si="52"/>
        <v/>
      </c>
      <c r="C494" s="112" t="str">
        <f t="shared" si="53"/>
        <v/>
      </c>
      <c r="D494" s="141" t="str">
        <f t="shared" si="54"/>
        <v/>
      </c>
      <c r="E494" s="141" t="str">
        <f t="shared" si="55"/>
        <v/>
      </c>
      <c r="F494" s="141" t="str">
        <f t="shared" si="49"/>
        <v/>
      </c>
      <c r="G494" s="112" t="str">
        <f t="shared" si="50"/>
        <v/>
      </c>
    </row>
    <row r="495" spans="1:7" x14ac:dyDescent="0.35">
      <c r="A495" s="140" t="str">
        <f t="shared" si="51"/>
        <v/>
      </c>
      <c r="B495" s="123" t="str">
        <f t="shared" si="52"/>
        <v/>
      </c>
      <c r="C495" s="112" t="str">
        <f t="shared" si="53"/>
        <v/>
      </c>
      <c r="D495" s="141" t="str">
        <f t="shared" si="54"/>
        <v/>
      </c>
      <c r="E495" s="141" t="str">
        <f t="shared" si="55"/>
        <v/>
      </c>
      <c r="F495" s="141" t="str">
        <f t="shared" si="49"/>
        <v/>
      </c>
      <c r="G495" s="112" t="str">
        <f t="shared" si="50"/>
        <v/>
      </c>
    </row>
    <row r="496" spans="1:7" x14ac:dyDescent="0.35">
      <c r="A496" s="140" t="str">
        <f t="shared" si="51"/>
        <v/>
      </c>
      <c r="B496" s="123" t="str">
        <f t="shared" si="52"/>
        <v/>
      </c>
      <c r="C496" s="112" t="str">
        <f t="shared" si="53"/>
        <v/>
      </c>
      <c r="D496" s="141" t="str">
        <f t="shared" si="54"/>
        <v/>
      </c>
      <c r="E496" s="141" t="str">
        <f t="shared" si="55"/>
        <v/>
      </c>
      <c r="F496" s="141" t="str">
        <f t="shared" si="49"/>
        <v/>
      </c>
      <c r="G496" s="112" t="str">
        <f t="shared" si="50"/>
        <v/>
      </c>
    </row>
    <row r="497" spans="1:7" x14ac:dyDescent="0.35">
      <c r="A497" s="140" t="str">
        <f t="shared" si="51"/>
        <v/>
      </c>
      <c r="B497" s="123" t="str">
        <f t="shared" si="52"/>
        <v/>
      </c>
      <c r="C497" s="112" t="str">
        <f t="shared" si="53"/>
        <v/>
      </c>
      <c r="D497" s="141" t="str">
        <f t="shared" si="54"/>
        <v/>
      </c>
      <c r="E497" s="141" t="str">
        <f t="shared" si="55"/>
        <v/>
      </c>
      <c r="F497" s="141" t="str">
        <f t="shared" si="49"/>
        <v/>
      </c>
      <c r="G497" s="112" t="str">
        <f t="shared" si="50"/>
        <v/>
      </c>
    </row>
    <row r="498" spans="1:7" x14ac:dyDescent="0.35">
      <c r="A498" s="140" t="str">
        <f t="shared" si="51"/>
        <v/>
      </c>
      <c r="B498" s="123" t="str">
        <f t="shared" si="52"/>
        <v/>
      </c>
      <c r="C498" s="112" t="str">
        <f t="shared" si="53"/>
        <v/>
      </c>
      <c r="D498" s="141" t="str">
        <f t="shared" si="54"/>
        <v/>
      </c>
      <c r="E498" s="141" t="str">
        <f t="shared" si="55"/>
        <v/>
      </c>
      <c r="F498" s="141" t="str">
        <f t="shared" si="49"/>
        <v/>
      </c>
      <c r="G498" s="112" t="str">
        <f t="shared" si="50"/>
        <v/>
      </c>
    </row>
    <row r="499" spans="1:7" x14ac:dyDescent="0.35">
      <c r="A499" s="140" t="str">
        <f t="shared" si="51"/>
        <v/>
      </c>
      <c r="B499" s="123" t="str">
        <f t="shared" si="52"/>
        <v/>
      </c>
      <c r="C499" s="112" t="str">
        <f t="shared" si="53"/>
        <v/>
      </c>
      <c r="D499" s="141" t="str">
        <f t="shared" si="54"/>
        <v/>
      </c>
      <c r="E499" s="141" t="str">
        <f t="shared" si="55"/>
        <v/>
      </c>
      <c r="F499" s="141" t="str">
        <f t="shared" si="49"/>
        <v/>
      </c>
      <c r="G499" s="112" t="str">
        <f t="shared" si="50"/>
        <v/>
      </c>
    </row>
    <row r="500" spans="1:7" x14ac:dyDescent="0.35">
      <c r="A500" s="140" t="str">
        <f t="shared" si="51"/>
        <v/>
      </c>
      <c r="B500" s="123" t="str">
        <f t="shared" si="52"/>
        <v/>
      </c>
      <c r="C500" s="112" t="str">
        <f t="shared" si="53"/>
        <v/>
      </c>
      <c r="D500" s="141" t="str">
        <f t="shared" si="54"/>
        <v/>
      </c>
      <c r="E500" s="141" t="str">
        <f t="shared" si="55"/>
        <v/>
      </c>
      <c r="F500" s="141" t="str">
        <f t="shared" si="49"/>
        <v/>
      </c>
      <c r="G500" s="112" t="str">
        <f t="shared" si="50"/>
        <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4DB22-CA20-48D4-9E13-368EF8F2EEE5}">
  <dimension ref="A1:P134"/>
  <sheetViews>
    <sheetView workbookViewId="0">
      <selection activeCell="K14" sqref="K14"/>
    </sheetView>
  </sheetViews>
  <sheetFormatPr defaultRowHeight="14.5" x14ac:dyDescent="0.35"/>
  <cols>
    <col min="1" max="1" width="9.1796875" style="107" customWidth="1"/>
    <col min="2" max="2" width="7.81640625" style="107" customWidth="1"/>
    <col min="3" max="3" width="14.7265625" style="107" customWidth="1"/>
    <col min="4" max="4" width="14.26953125" style="107" customWidth="1"/>
    <col min="5" max="6" width="14.7265625" style="107" customWidth="1"/>
    <col min="7" max="7" width="14.7265625" style="113" customWidth="1"/>
    <col min="8" max="257" width="8.7265625" style="107"/>
    <col min="258" max="258" width="7.81640625" style="107" customWidth="1"/>
    <col min="259" max="259" width="14.7265625" style="107" customWidth="1"/>
    <col min="260" max="260" width="14.26953125" style="107" customWidth="1"/>
    <col min="261" max="263" width="14.7265625" style="107" customWidth="1"/>
    <col min="264" max="513" width="8.7265625" style="107"/>
    <col min="514" max="514" width="7.81640625" style="107" customWidth="1"/>
    <col min="515" max="515" width="14.7265625" style="107" customWidth="1"/>
    <col min="516" max="516" width="14.26953125" style="107" customWidth="1"/>
    <col min="517" max="519" width="14.7265625" style="107" customWidth="1"/>
    <col min="520" max="769" width="8.7265625" style="107"/>
    <col min="770" max="770" width="7.81640625" style="107" customWidth="1"/>
    <col min="771" max="771" width="14.7265625" style="107" customWidth="1"/>
    <col min="772" max="772" width="14.26953125" style="107" customWidth="1"/>
    <col min="773" max="775" width="14.7265625" style="107" customWidth="1"/>
    <col min="776" max="1025" width="8.7265625" style="107"/>
    <col min="1026" max="1026" width="7.81640625" style="107" customWidth="1"/>
    <col min="1027" max="1027" width="14.7265625" style="107" customWidth="1"/>
    <col min="1028" max="1028" width="14.26953125" style="107" customWidth="1"/>
    <col min="1029" max="1031" width="14.7265625" style="107" customWidth="1"/>
    <col min="1032" max="1281" width="8.7265625" style="107"/>
    <col min="1282" max="1282" width="7.81640625" style="107" customWidth="1"/>
    <col min="1283" max="1283" width="14.7265625" style="107" customWidth="1"/>
    <col min="1284" max="1284" width="14.26953125" style="107" customWidth="1"/>
    <col min="1285" max="1287" width="14.7265625" style="107" customWidth="1"/>
    <col min="1288" max="1537" width="8.7265625" style="107"/>
    <col min="1538" max="1538" width="7.81640625" style="107" customWidth="1"/>
    <col min="1539" max="1539" width="14.7265625" style="107" customWidth="1"/>
    <col min="1540" max="1540" width="14.26953125" style="107" customWidth="1"/>
    <col min="1541" max="1543" width="14.7265625" style="107" customWidth="1"/>
    <col min="1544" max="1793" width="8.7265625" style="107"/>
    <col min="1794" max="1794" width="7.81640625" style="107" customWidth="1"/>
    <col min="1795" max="1795" width="14.7265625" style="107" customWidth="1"/>
    <col min="1796" max="1796" width="14.26953125" style="107" customWidth="1"/>
    <col min="1797" max="1799" width="14.7265625" style="107" customWidth="1"/>
    <col min="1800" max="2049" width="8.7265625" style="107"/>
    <col min="2050" max="2050" width="7.81640625" style="107" customWidth="1"/>
    <col min="2051" max="2051" width="14.7265625" style="107" customWidth="1"/>
    <col min="2052" max="2052" width="14.26953125" style="107" customWidth="1"/>
    <col min="2053" max="2055" width="14.7265625" style="107" customWidth="1"/>
    <col min="2056" max="2305" width="8.7265625" style="107"/>
    <col min="2306" max="2306" width="7.81640625" style="107" customWidth="1"/>
    <col min="2307" max="2307" width="14.7265625" style="107" customWidth="1"/>
    <col min="2308" max="2308" width="14.26953125" style="107" customWidth="1"/>
    <col min="2309" max="2311" width="14.7265625" style="107" customWidth="1"/>
    <col min="2312" max="2561" width="8.7265625" style="107"/>
    <col min="2562" max="2562" width="7.81640625" style="107" customWidth="1"/>
    <col min="2563" max="2563" width="14.7265625" style="107" customWidth="1"/>
    <col min="2564" max="2564" width="14.26953125" style="107" customWidth="1"/>
    <col min="2565" max="2567" width="14.7265625" style="107" customWidth="1"/>
    <col min="2568" max="2817" width="8.7265625" style="107"/>
    <col min="2818" max="2818" width="7.81640625" style="107" customWidth="1"/>
    <col min="2819" max="2819" width="14.7265625" style="107" customWidth="1"/>
    <col min="2820" max="2820" width="14.26953125" style="107" customWidth="1"/>
    <col min="2821" max="2823" width="14.7265625" style="107" customWidth="1"/>
    <col min="2824" max="3073" width="8.7265625" style="107"/>
    <col min="3074" max="3074" width="7.81640625" style="107" customWidth="1"/>
    <col min="3075" max="3075" width="14.7265625" style="107" customWidth="1"/>
    <col min="3076" max="3076" width="14.26953125" style="107" customWidth="1"/>
    <col min="3077" max="3079" width="14.7265625" style="107" customWidth="1"/>
    <col min="3080" max="3329" width="8.7265625" style="107"/>
    <col min="3330" max="3330" width="7.81640625" style="107" customWidth="1"/>
    <col min="3331" max="3331" width="14.7265625" style="107" customWidth="1"/>
    <col min="3332" max="3332" width="14.26953125" style="107" customWidth="1"/>
    <col min="3333" max="3335" width="14.7265625" style="107" customWidth="1"/>
    <col min="3336" max="3585" width="8.7265625" style="107"/>
    <col min="3586" max="3586" width="7.81640625" style="107" customWidth="1"/>
    <col min="3587" max="3587" width="14.7265625" style="107" customWidth="1"/>
    <col min="3588" max="3588" width="14.26953125" style="107" customWidth="1"/>
    <col min="3589" max="3591" width="14.7265625" style="107" customWidth="1"/>
    <col min="3592" max="3841" width="8.7265625" style="107"/>
    <col min="3842" max="3842" width="7.81640625" style="107" customWidth="1"/>
    <col min="3843" max="3843" width="14.7265625" style="107" customWidth="1"/>
    <col min="3844" max="3844" width="14.26953125" style="107" customWidth="1"/>
    <col min="3845" max="3847" width="14.7265625" style="107" customWidth="1"/>
    <col min="3848" max="4097" width="8.7265625" style="107"/>
    <col min="4098" max="4098" width="7.81640625" style="107" customWidth="1"/>
    <col min="4099" max="4099" width="14.7265625" style="107" customWidth="1"/>
    <col min="4100" max="4100" width="14.26953125" style="107" customWidth="1"/>
    <col min="4101" max="4103" width="14.7265625" style="107" customWidth="1"/>
    <col min="4104" max="4353" width="8.7265625" style="107"/>
    <col min="4354" max="4354" width="7.81640625" style="107" customWidth="1"/>
    <col min="4355" max="4355" width="14.7265625" style="107" customWidth="1"/>
    <col min="4356" max="4356" width="14.26953125" style="107" customWidth="1"/>
    <col min="4357" max="4359" width="14.7265625" style="107" customWidth="1"/>
    <col min="4360" max="4609" width="8.7265625" style="107"/>
    <col min="4610" max="4610" width="7.81640625" style="107" customWidth="1"/>
    <col min="4611" max="4611" width="14.7265625" style="107" customWidth="1"/>
    <col min="4612" max="4612" width="14.26953125" style="107" customWidth="1"/>
    <col min="4613" max="4615" width="14.7265625" style="107" customWidth="1"/>
    <col min="4616" max="4865" width="8.7265625" style="107"/>
    <col min="4866" max="4866" width="7.81640625" style="107" customWidth="1"/>
    <col min="4867" max="4867" width="14.7265625" style="107" customWidth="1"/>
    <col min="4868" max="4868" width="14.26953125" style="107" customWidth="1"/>
    <col min="4869" max="4871" width="14.7265625" style="107" customWidth="1"/>
    <col min="4872" max="5121" width="8.7265625" style="107"/>
    <col min="5122" max="5122" width="7.81640625" style="107" customWidth="1"/>
    <col min="5123" max="5123" width="14.7265625" style="107" customWidth="1"/>
    <col min="5124" max="5124" width="14.26953125" style="107" customWidth="1"/>
    <col min="5125" max="5127" width="14.7265625" style="107" customWidth="1"/>
    <col min="5128" max="5377" width="8.7265625" style="107"/>
    <col min="5378" max="5378" width="7.81640625" style="107" customWidth="1"/>
    <col min="5379" max="5379" width="14.7265625" style="107" customWidth="1"/>
    <col min="5380" max="5380" width="14.26953125" style="107" customWidth="1"/>
    <col min="5381" max="5383" width="14.7265625" style="107" customWidth="1"/>
    <col min="5384" max="5633" width="8.7265625" style="107"/>
    <col min="5634" max="5634" width="7.81640625" style="107" customWidth="1"/>
    <col min="5635" max="5635" width="14.7265625" style="107" customWidth="1"/>
    <col min="5636" max="5636" width="14.26953125" style="107" customWidth="1"/>
    <col min="5637" max="5639" width="14.7265625" style="107" customWidth="1"/>
    <col min="5640" max="5889" width="8.7265625" style="107"/>
    <col min="5890" max="5890" width="7.81640625" style="107" customWidth="1"/>
    <col min="5891" max="5891" width="14.7265625" style="107" customWidth="1"/>
    <col min="5892" max="5892" width="14.26953125" style="107" customWidth="1"/>
    <col min="5893" max="5895" width="14.7265625" style="107" customWidth="1"/>
    <col min="5896" max="6145" width="8.7265625" style="107"/>
    <col min="6146" max="6146" width="7.81640625" style="107" customWidth="1"/>
    <col min="6147" max="6147" width="14.7265625" style="107" customWidth="1"/>
    <col min="6148" max="6148" width="14.26953125" style="107" customWidth="1"/>
    <col min="6149" max="6151" width="14.7265625" style="107" customWidth="1"/>
    <col min="6152" max="6401" width="8.7265625" style="107"/>
    <col min="6402" max="6402" width="7.81640625" style="107" customWidth="1"/>
    <col min="6403" max="6403" width="14.7265625" style="107" customWidth="1"/>
    <col min="6404" max="6404" width="14.26953125" style="107" customWidth="1"/>
    <col min="6405" max="6407" width="14.7265625" style="107" customWidth="1"/>
    <col min="6408" max="6657" width="8.7265625" style="107"/>
    <col min="6658" max="6658" width="7.81640625" style="107" customWidth="1"/>
    <col min="6659" max="6659" width="14.7265625" style="107" customWidth="1"/>
    <col min="6660" max="6660" width="14.26953125" style="107" customWidth="1"/>
    <col min="6661" max="6663" width="14.7265625" style="107" customWidth="1"/>
    <col min="6664" max="6913" width="8.7265625" style="107"/>
    <col min="6914" max="6914" width="7.81640625" style="107" customWidth="1"/>
    <col min="6915" max="6915" width="14.7265625" style="107" customWidth="1"/>
    <col min="6916" max="6916" width="14.26953125" style="107" customWidth="1"/>
    <col min="6917" max="6919" width="14.7265625" style="107" customWidth="1"/>
    <col min="6920" max="7169" width="8.7265625" style="107"/>
    <col min="7170" max="7170" width="7.81640625" style="107" customWidth="1"/>
    <col min="7171" max="7171" width="14.7265625" style="107" customWidth="1"/>
    <col min="7172" max="7172" width="14.26953125" style="107" customWidth="1"/>
    <col min="7173" max="7175" width="14.7265625" style="107" customWidth="1"/>
    <col min="7176" max="7425" width="8.7265625" style="107"/>
    <col min="7426" max="7426" width="7.81640625" style="107" customWidth="1"/>
    <col min="7427" max="7427" width="14.7265625" style="107" customWidth="1"/>
    <col min="7428" max="7428" width="14.26953125" style="107" customWidth="1"/>
    <col min="7429" max="7431" width="14.7265625" style="107" customWidth="1"/>
    <col min="7432" max="7681" width="8.7265625" style="107"/>
    <col min="7682" max="7682" width="7.81640625" style="107" customWidth="1"/>
    <col min="7683" max="7683" width="14.7265625" style="107" customWidth="1"/>
    <col min="7684" max="7684" width="14.26953125" style="107" customWidth="1"/>
    <col min="7685" max="7687" width="14.7265625" style="107" customWidth="1"/>
    <col min="7688" max="7937" width="8.7265625" style="107"/>
    <col min="7938" max="7938" width="7.81640625" style="107" customWidth="1"/>
    <col min="7939" max="7939" width="14.7265625" style="107" customWidth="1"/>
    <col min="7940" max="7940" width="14.26953125" style="107" customWidth="1"/>
    <col min="7941" max="7943" width="14.7265625" style="107" customWidth="1"/>
    <col min="7944" max="8193" width="8.7265625" style="107"/>
    <col min="8194" max="8194" width="7.81640625" style="107" customWidth="1"/>
    <col min="8195" max="8195" width="14.7265625" style="107" customWidth="1"/>
    <col min="8196" max="8196" width="14.26953125" style="107" customWidth="1"/>
    <col min="8197" max="8199" width="14.7265625" style="107" customWidth="1"/>
    <col min="8200" max="8449" width="8.7265625" style="107"/>
    <col min="8450" max="8450" width="7.81640625" style="107" customWidth="1"/>
    <col min="8451" max="8451" width="14.7265625" style="107" customWidth="1"/>
    <col min="8452" max="8452" width="14.26953125" style="107" customWidth="1"/>
    <col min="8453" max="8455" width="14.7265625" style="107" customWidth="1"/>
    <col min="8456" max="8705" width="8.7265625" style="107"/>
    <col min="8706" max="8706" width="7.81640625" style="107" customWidth="1"/>
    <col min="8707" max="8707" width="14.7265625" style="107" customWidth="1"/>
    <col min="8708" max="8708" width="14.26953125" style="107" customWidth="1"/>
    <col min="8709" max="8711" width="14.7265625" style="107" customWidth="1"/>
    <col min="8712" max="8961" width="8.7265625" style="107"/>
    <col min="8962" max="8962" width="7.81640625" style="107" customWidth="1"/>
    <col min="8963" max="8963" width="14.7265625" style="107" customWidth="1"/>
    <col min="8964" max="8964" width="14.26953125" style="107" customWidth="1"/>
    <col min="8965" max="8967" width="14.7265625" style="107" customWidth="1"/>
    <col min="8968" max="9217" width="8.7265625" style="107"/>
    <col min="9218" max="9218" width="7.81640625" style="107" customWidth="1"/>
    <col min="9219" max="9219" width="14.7265625" style="107" customWidth="1"/>
    <col min="9220" max="9220" width="14.26953125" style="107" customWidth="1"/>
    <col min="9221" max="9223" width="14.7265625" style="107" customWidth="1"/>
    <col min="9224" max="9473" width="8.7265625" style="107"/>
    <col min="9474" max="9474" width="7.81640625" style="107" customWidth="1"/>
    <col min="9475" max="9475" width="14.7265625" style="107" customWidth="1"/>
    <col min="9476" max="9476" width="14.26953125" style="107" customWidth="1"/>
    <col min="9477" max="9479" width="14.7265625" style="107" customWidth="1"/>
    <col min="9480" max="9729" width="8.7265625" style="107"/>
    <col min="9730" max="9730" width="7.81640625" style="107" customWidth="1"/>
    <col min="9731" max="9731" width="14.7265625" style="107" customWidth="1"/>
    <col min="9732" max="9732" width="14.26953125" style="107" customWidth="1"/>
    <col min="9733" max="9735" width="14.7265625" style="107" customWidth="1"/>
    <col min="9736" max="9985" width="8.7265625" style="107"/>
    <col min="9986" max="9986" width="7.81640625" style="107" customWidth="1"/>
    <col min="9987" max="9987" width="14.7265625" style="107" customWidth="1"/>
    <col min="9988" max="9988" width="14.26953125" style="107" customWidth="1"/>
    <col min="9989" max="9991" width="14.7265625" style="107" customWidth="1"/>
    <col min="9992" max="10241" width="8.7265625" style="107"/>
    <col min="10242" max="10242" width="7.81640625" style="107" customWidth="1"/>
    <col min="10243" max="10243" width="14.7265625" style="107" customWidth="1"/>
    <col min="10244" max="10244" width="14.26953125" style="107" customWidth="1"/>
    <col min="10245" max="10247" width="14.7265625" style="107" customWidth="1"/>
    <col min="10248" max="10497" width="8.7265625" style="107"/>
    <col min="10498" max="10498" width="7.81640625" style="107" customWidth="1"/>
    <col min="10499" max="10499" width="14.7265625" style="107" customWidth="1"/>
    <col min="10500" max="10500" width="14.26953125" style="107" customWidth="1"/>
    <col min="10501" max="10503" width="14.7265625" style="107" customWidth="1"/>
    <col min="10504" max="10753" width="8.7265625" style="107"/>
    <col min="10754" max="10754" width="7.81640625" style="107" customWidth="1"/>
    <col min="10755" max="10755" width="14.7265625" style="107" customWidth="1"/>
    <col min="10756" max="10756" width="14.26953125" style="107" customWidth="1"/>
    <col min="10757" max="10759" width="14.7265625" style="107" customWidth="1"/>
    <col min="10760" max="11009" width="8.7265625" style="107"/>
    <col min="11010" max="11010" width="7.81640625" style="107" customWidth="1"/>
    <col min="11011" max="11011" width="14.7265625" style="107" customWidth="1"/>
    <col min="11012" max="11012" width="14.26953125" style="107" customWidth="1"/>
    <col min="11013" max="11015" width="14.7265625" style="107" customWidth="1"/>
    <col min="11016" max="11265" width="8.7265625" style="107"/>
    <col min="11266" max="11266" width="7.81640625" style="107" customWidth="1"/>
    <col min="11267" max="11267" width="14.7265625" style="107" customWidth="1"/>
    <col min="11268" max="11268" width="14.26953125" style="107" customWidth="1"/>
    <col min="11269" max="11271" width="14.7265625" style="107" customWidth="1"/>
    <col min="11272" max="11521" width="8.7265625" style="107"/>
    <col min="11522" max="11522" width="7.81640625" style="107" customWidth="1"/>
    <col min="11523" max="11523" width="14.7265625" style="107" customWidth="1"/>
    <col min="11524" max="11524" width="14.26953125" style="107" customWidth="1"/>
    <col min="11525" max="11527" width="14.7265625" style="107" customWidth="1"/>
    <col min="11528" max="11777" width="8.7265625" style="107"/>
    <col min="11778" max="11778" width="7.81640625" style="107" customWidth="1"/>
    <col min="11779" max="11779" width="14.7265625" style="107" customWidth="1"/>
    <col min="11780" max="11780" width="14.26953125" style="107" customWidth="1"/>
    <col min="11781" max="11783" width="14.7265625" style="107" customWidth="1"/>
    <col min="11784" max="12033" width="8.7265625" style="107"/>
    <col min="12034" max="12034" width="7.81640625" style="107" customWidth="1"/>
    <col min="12035" max="12035" width="14.7265625" style="107" customWidth="1"/>
    <col min="12036" max="12036" width="14.26953125" style="107" customWidth="1"/>
    <col min="12037" max="12039" width="14.7265625" style="107" customWidth="1"/>
    <col min="12040" max="12289" width="8.7265625" style="107"/>
    <col min="12290" max="12290" width="7.81640625" style="107" customWidth="1"/>
    <col min="12291" max="12291" width="14.7265625" style="107" customWidth="1"/>
    <col min="12292" max="12292" width="14.26953125" style="107" customWidth="1"/>
    <col min="12293" max="12295" width="14.7265625" style="107" customWidth="1"/>
    <col min="12296" max="12545" width="8.7265625" style="107"/>
    <col min="12546" max="12546" width="7.81640625" style="107" customWidth="1"/>
    <col min="12547" max="12547" width="14.7265625" style="107" customWidth="1"/>
    <col min="12548" max="12548" width="14.26953125" style="107" customWidth="1"/>
    <col min="12549" max="12551" width="14.7265625" style="107" customWidth="1"/>
    <col min="12552" max="12801" width="8.7265625" style="107"/>
    <col min="12802" max="12802" width="7.81640625" style="107" customWidth="1"/>
    <col min="12803" max="12803" width="14.7265625" style="107" customWidth="1"/>
    <col min="12804" max="12804" width="14.26953125" style="107" customWidth="1"/>
    <col min="12805" max="12807" width="14.7265625" style="107" customWidth="1"/>
    <col min="12808" max="13057" width="8.7265625" style="107"/>
    <col min="13058" max="13058" width="7.81640625" style="107" customWidth="1"/>
    <col min="13059" max="13059" width="14.7265625" style="107" customWidth="1"/>
    <col min="13060" max="13060" width="14.26953125" style="107" customWidth="1"/>
    <col min="13061" max="13063" width="14.7265625" style="107" customWidth="1"/>
    <col min="13064" max="13313" width="8.7265625" style="107"/>
    <col min="13314" max="13314" width="7.81640625" style="107" customWidth="1"/>
    <col min="13315" max="13315" width="14.7265625" style="107" customWidth="1"/>
    <col min="13316" max="13316" width="14.26953125" style="107" customWidth="1"/>
    <col min="13317" max="13319" width="14.7265625" style="107" customWidth="1"/>
    <col min="13320" max="13569" width="8.7265625" style="107"/>
    <col min="13570" max="13570" width="7.81640625" style="107" customWidth="1"/>
    <col min="13571" max="13571" width="14.7265625" style="107" customWidth="1"/>
    <col min="13572" max="13572" width="14.26953125" style="107" customWidth="1"/>
    <col min="13573" max="13575" width="14.7265625" style="107" customWidth="1"/>
    <col min="13576" max="13825" width="8.7265625" style="107"/>
    <col min="13826" max="13826" width="7.81640625" style="107" customWidth="1"/>
    <col min="13827" max="13827" width="14.7265625" style="107" customWidth="1"/>
    <col min="13828" max="13828" width="14.26953125" style="107" customWidth="1"/>
    <col min="13829" max="13831" width="14.7265625" style="107" customWidth="1"/>
    <col min="13832" max="14081" width="8.7265625" style="107"/>
    <col min="14082" max="14082" width="7.81640625" style="107" customWidth="1"/>
    <col min="14083" max="14083" width="14.7265625" style="107" customWidth="1"/>
    <col min="14084" max="14084" width="14.26953125" style="107" customWidth="1"/>
    <col min="14085" max="14087" width="14.7265625" style="107" customWidth="1"/>
    <col min="14088" max="14337" width="8.7265625" style="107"/>
    <col min="14338" max="14338" width="7.81640625" style="107" customWidth="1"/>
    <col min="14339" max="14339" width="14.7265625" style="107" customWidth="1"/>
    <col min="14340" max="14340" width="14.26953125" style="107" customWidth="1"/>
    <col min="14341" max="14343" width="14.7265625" style="107" customWidth="1"/>
    <col min="14344" max="14593" width="8.7265625" style="107"/>
    <col min="14594" max="14594" width="7.81640625" style="107" customWidth="1"/>
    <col min="14595" max="14595" width="14.7265625" style="107" customWidth="1"/>
    <col min="14596" max="14596" width="14.26953125" style="107" customWidth="1"/>
    <col min="14597" max="14599" width="14.7265625" style="107" customWidth="1"/>
    <col min="14600" max="14849" width="8.7265625" style="107"/>
    <col min="14850" max="14850" width="7.81640625" style="107" customWidth="1"/>
    <col min="14851" max="14851" width="14.7265625" style="107" customWidth="1"/>
    <col min="14852" max="14852" width="14.26953125" style="107" customWidth="1"/>
    <col min="14853" max="14855" width="14.7265625" style="107" customWidth="1"/>
    <col min="14856" max="15105" width="8.7265625" style="107"/>
    <col min="15106" max="15106" width="7.81640625" style="107" customWidth="1"/>
    <col min="15107" max="15107" width="14.7265625" style="107" customWidth="1"/>
    <col min="15108" max="15108" width="14.26953125" style="107" customWidth="1"/>
    <col min="15109" max="15111" width="14.7265625" style="107" customWidth="1"/>
    <col min="15112" max="15361" width="8.7265625" style="107"/>
    <col min="15362" max="15362" width="7.81640625" style="107" customWidth="1"/>
    <col min="15363" max="15363" width="14.7265625" style="107" customWidth="1"/>
    <col min="15364" max="15364" width="14.26953125" style="107" customWidth="1"/>
    <col min="15365" max="15367" width="14.7265625" style="107" customWidth="1"/>
    <col min="15368" max="15617" width="8.7265625" style="107"/>
    <col min="15618" max="15618" width="7.81640625" style="107" customWidth="1"/>
    <col min="15619" max="15619" width="14.7265625" style="107" customWidth="1"/>
    <col min="15620" max="15620" width="14.26953125" style="107" customWidth="1"/>
    <col min="15621" max="15623" width="14.7265625" style="107" customWidth="1"/>
    <col min="15624" max="15873" width="8.7265625" style="107"/>
    <col min="15874" max="15874" width="7.81640625" style="107" customWidth="1"/>
    <col min="15875" max="15875" width="14.7265625" style="107" customWidth="1"/>
    <col min="15876" max="15876" width="14.26953125" style="107" customWidth="1"/>
    <col min="15877" max="15879" width="14.7265625" style="107" customWidth="1"/>
    <col min="15880" max="16129" width="8.7265625" style="107"/>
    <col min="16130" max="16130" width="7.81640625" style="107" customWidth="1"/>
    <col min="16131" max="16131" width="14.7265625" style="107" customWidth="1"/>
    <col min="16132" max="16132" width="14.26953125" style="107" customWidth="1"/>
    <col min="16133" max="16135" width="14.7265625" style="107" customWidth="1"/>
    <col min="16136" max="16384" width="8.7265625" style="107"/>
  </cols>
  <sheetData>
    <row r="1" spans="1:16" x14ac:dyDescent="0.35">
      <c r="A1" s="105"/>
      <c r="B1" s="105"/>
      <c r="C1" s="105"/>
      <c r="D1" s="105"/>
      <c r="E1" s="105"/>
      <c r="F1" s="105"/>
      <c r="G1" s="193"/>
    </row>
    <row r="2" spans="1:16" x14ac:dyDescent="0.35">
      <c r="A2" s="105"/>
      <c r="B2" s="105"/>
      <c r="C2" s="105"/>
      <c r="D2" s="105"/>
      <c r="E2" s="105"/>
      <c r="F2" s="108"/>
      <c r="G2" s="194"/>
    </row>
    <row r="3" spans="1:16" x14ac:dyDescent="0.35">
      <c r="A3" s="105"/>
      <c r="B3" s="105"/>
      <c r="C3" s="105"/>
      <c r="D3" s="105"/>
      <c r="E3" s="105"/>
      <c r="F3" s="108"/>
      <c r="G3" s="194"/>
    </row>
    <row r="4" spans="1:16" ht="21" x14ac:dyDescent="0.5">
      <c r="A4" s="105"/>
      <c r="B4" s="110" t="s">
        <v>50</v>
      </c>
      <c r="C4" s="105"/>
      <c r="D4" s="105"/>
      <c r="E4" s="111"/>
      <c r="F4" s="112"/>
      <c r="G4" s="195"/>
      <c r="K4" s="113"/>
      <c r="L4" s="114"/>
    </row>
    <row r="5" spans="1:16" x14ac:dyDescent="0.35">
      <c r="A5" s="105"/>
      <c r="B5" s="105"/>
      <c r="C5" s="105"/>
      <c r="D5" s="105"/>
      <c r="E5" s="105"/>
      <c r="F5" s="112"/>
      <c r="G5" s="196"/>
      <c r="K5" s="115"/>
      <c r="L5" s="114"/>
    </row>
    <row r="6" spans="1:16" x14ac:dyDescent="0.35">
      <c r="A6" s="105"/>
      <c r="B6" s="116" t="s">
        <v>51</v>
      </c>
      <c r="C6" s="117"/>
      <c r="D6" s="118"/>
      <c r="E6" s="119">
        <v>45292</v>
      </c>
      <c r="F6" s="120"/>
      <c r="G6" s="196"/>
      <c r="K6" s="121"/>
      <c r="L6" s="121"/>
    </row>
    <row r="7" spans="1:16" x14ac:dyDescent="0.35">
      <c r="A7" s="105"/>
      <c r="B7" s="122" t="s">
        <v>52</v>
      </c>
      <c r="C7" s="123"/>
      <c r="E7" s="124">
        <v>60</v>
      </c>
      <c r="F7" s="125" t="s">
        <v>53</v>
      </c>
      <c r="G7" s="196"/>
      <c r="J7" s="201"/>
      <c r="K7" s="126"/>
      <c r="L7" s="126"/>
    </row>
    <row r="8" spans="1:16" x14ac:dyDescent="0.35">
      <c r="A8" s="105"/>
      <c r="B8" s="122" t="s">
        <v>58</v>
      </c>
      <c r="C8" s="123"/>
      <c r="D8" s="127">
        <f>E6-1</f>
        <v>45291</v>
      </c>
      <c r="E8" s="128">
        <v>20811.5</v>
      </c>
      <c r="F8" s="125" t="s">
        <v>55</v>
      </c>
      <c r="G8" s="196"/>
      <c r="J8" s="201"/>
      <c r="K8" s="126"/>
      <c r="L8" s="126"/>
    </row>
    <row r="9" spans="1:16" x14ac:dyDescent="0.35">
      <c r="A9" s="105"/>
      <c r="B9" s="122" t="s">
        <v>59</v>
      </c>
      <c r="C9" s="123"/>
      <c r="D9" s="127">
        <f>EOMONTH(D8,E7)</f>
        <v>47118</v>
      </c>
      <c r="E9" s="199">
        <v>0</v>
      </c>
      <c r="F9" s="125" t="s">
        <v>55</v>
      </c>
      <c r="G9" s="196"/>
      <c r="J9" s="201"/>
      <c r="K9" s="126"/>
      <c r="L9" s="126"/>
    </row>
    <row r="10" spans="1:16" x14ac:dyDescent="0.35">
      <c r="A10" s="105"/>
      <c r="B10" s="122" t="s">
        <v>57</v>
      </c>
      <c r="C10" s="123"/>
      <c r="E10" s="130">
        <v>1</v>
      </c>
      <c r="F10" s="125"/>
      <c r="G10" s="196"/>
      <c r="J10" s="201"/>
      <c r="K10" s="131"/>
      <c r="L10" s="131"/>
    </row>
    <row r="11" spans="1:16" x14ac:dyDescent="0.35">
      <c r="A11" s="105"/>
      <c r="B11" s="132" t="s">
        <v>76</v>
      </c>
      <c r="C11" s="133"/>
      <c r="D11" s="134"/>
      <c r="E11" s="200">
        <v>5.6000000000000001E-2</v>
      </c>
      <c r="F11" s="136"/>
      <c r="G11" s="197"/>
      <c r="K11" s="126"/>
      <c r="L11" s="126"/>
      <c r="M11" s="131"/>
      <c r="P11" s="202"/>
    </row>
    <row r="12" spans="1:16" x14ac:dyDescent="0.35">
      <c r="A12" s="105"/>
      <c r="B12" s="124"/>
      <c r="C12" s="123"/>
      <c r="E12" s="138"/>
      <c r="F12" s="124"/>
      <c r="G12" s="197"/>
      <c r="K12" s="126"/>
      <c r="L12" s="126"/>
      <c r="M12" s="131"/>
    </row>
    <row r="13" spans="1:16" x14ac:dyDescent="0.35">
      <c r="G13" s="114"/>
      <c r="L13" s="126"/>
      <c r="M13" s="131"/>
    </row>
    <row r="14" spans="1:16" ht="15" thickBot="1" x14ac:dyDescent="0.4">
      <c r="A14" s="139" t="s">
        <v>61</v>
      </c>
      <c r="B14" s="139" t="s">
        <v>62</v>
      </c>
      <c r="C14" s="139" t="s">
        <v>63</v>
      </c>
      <c r="D14" s="139" t="s">
        <v>64</v>
      </c>
      <c r="E14" s="139" t="s">
        <v>65</v>
      </c>
      <c r="F14" s="139" t="s">
        <v>66</v>
      </c>
      <c r="G14" s="198" t="s">
        <v>67</v>
      </c>
      <c r="K14" s="126"/>
      <c r="L14" s="126"/>
      <c r="M14" s="131"/>
    </row>
    <row r="15" spans="1:16" x14ac:dyDescent="0.35">
      <c r="A15" s="140">
        <f>IF(B15="","",E6)</f>
        <v>45292</v>
      </c>
      <c r="B15" s="123">
        <f>IF(E7&gt;0,1,"")</f>
        <v>1</v>
      </c>
      <c r="C15" s="112">
        <f>IF(B15="","",E8)</f>
        <v>20811.5</v>
      </c>
      <c r="D15" s="141">
        <f>IF(B15="","",IPMT($E$11/12,B15,$E$7,-$E$8,$E$9,0))</f>
        <v>97.120333333333335</v>
      </c>
      <c r="E15" s="141">
        <f>IF(B15="","",PPMT($E$11/12,B15,$E$7,-$E$8,$E$9,0))</f>
        <v>301.36480957730726</v>
      </c>
      <c r="F15" s="141">
        <f>IF(B15="","",SUM(D15:E15))</f>
        <v>398.4851429106406</v>
      </c>
      <c r="G15" s="112">
        <f>IF(B15="","",SUM(C15)-SUM(E15))</f>
        <v>20510.135190422694</v>
      </c>
      <c r="K15" s="126"/>
      <c r="L15" s="126"/>
      <c r="M15" s="131"/>
    </row>
    <row r="16" spans="1:16" x14ac:dyDescent="0.35">
      <c r="A16" s="140">
        <f>IF(B16="","",EDATE(A15,1))</f>
        <v>45323</v>
      </c>
      <c r="B16" s="123">
        <f>IF(B15="","",IF(SUM(B15)+1&lt;=$E$7,SUM(B15)+1,""))</f>
        <v>2</v>
      </c>
      <c r="C16" s="112">
        <f>IF(B16="","",G15)</f>
        <v>20510.135190422694</v>
      </c>
      <c r="D16" s="141">
        <f>IF(B16="","",IPMT($E$11/12,B16,$E$7,-$E$8,$E$9,0))</f>
        <v>95.713964221972603</v>
      </c>
      <c r="E16" s="141">
        <f>IF(B16="","",PPMT($E$11/12,B16,$E$7,-$E$8,$E$9,0))</f>
        <v>302.7711786886681</v>
      </c>
      <c r="F16" s="141">
        <f t="shared" ref="F16" si="0">IF(B16="","",SUM(D16:E16))</f>
        <v>398.48514291064072</v>
      </c>
      <c r="G16" s="112">
        <f t="shared" ref="G16:G74" si="1">IF(B16="","",SUM(C16)-SUM(E16))</f>
        <v>20207.364011734026</v>
      </c>
      <c r="K16" s="126"/>
      <c r="L16" s="126"/>
      <c r="M16" s="131"/>
    </row>
    <row r="17" spans="1:13" x14ac:dyDescent="0.35">
      <c r="A17" s="140">
        <f t="shared" ref="A17:A74" si="2">IF(B17="","",EDATE(A16,1))</f>
        <v>45352</v>
      </c>
      <c r="B17" s="123">
        <f t="shared" ref="B17:B74" si="3">IF(B16="","",IF(SUM(B16)+1&lt;=$E$7,SUM(B16)+1,""))</f>
        <v>3</v>
      </c>
      <c r="C17" s="112">
        <f t="shared" ref="C17:C74" si="4">IF(B17="","",G16)</f>
        <v>20207.364011734026</v>
      </c>
      <c r="D17" s="141">
        <f t="shared" ref="D17:D74" si="5">IF(B17="","",IPMT($E$11/12,B17,$E$7,-$E$8,$E$9,0))</f>
        <v>94.301032054758807</v>
      </c>
      <c r="E17" s="141">
        <f t="shared" ref="E17:E74" si="6">IF(B17="","",PPMT($E$11/12,B17,$E$7,-$E$8,$E$9,0))</f>
        <v>304.18411085588184</v>
      </c>
      <c r="F17" s="141">
        <f t="shared" ref="F17:F74" si="7">IF(B17="","",SUM(D17:E17))</f>
        <v>398.48514291064066</v>
      </c>
      <c r="G17" s="112">
        <f t="shared" si="1"/>
        <v>19903.179900878145</v>
      </c>
      <c r="K17" s="126"/>
      <c r="L17" s="126"/>
      <c r="M17" s="131"/>
    </row>
    <row r="18" spans="1:13" x14ac:dyDescent="0.35">
      <c r="A18" s="140">
        <f t="shared" si="2"/>
        <v>45383</v>
      </c>
      <c r="B18" s="123">
        <f t="shared" si="3"/>
        <v>4</v>
      </c>
      <c r="C18" s="112">
        <f t="shared" si="4"/>
        <v>19903.179900878145</v>
      </c>
      <c r="D18" s="141">
        <f t="shared" si="5"/>
        <v>92.881506204098017</v>
      </c>
      <c r="E18" s="141">
        <f t="shared" si="6"/>
        <v>305.60363670654266</v>
      </c>
      <c r="F18" s="141">
        <f t="shared" si="7"/>
        <v>398.48514291064066</v>
      </c>
      <c r="G18" s="112">
        <f t="shared" si="1"/>
        <v>19597.576264171603</v>
      </c>
      <c r="K18" s="126"/>
      <c r="L18" s="126"/>
      <c r="M18" s="131"/>
    </row>
    <row r="19" spans="1:13" x14ac:dyDescent="0.35">
      <c r="A19" s="140">
        <f t="shared" si="2"/>
        <v>45413</v>
      </c>
      <c r="B19" s="123">
        <f t="shared" si="3"/>
        <v>5</v>
      </c>
      <c r="C19" s="112">
        <f t="shared" si="4"/>
        <v>19597.576264171603</v>
      </c>
      <c r="D19" s="141">
        <f t="shared" si="5"/>
        <v>91.455355899467492</v>
      </c>
      <c r="E19" s="141">
        <f t="shared" si="6"/>
        <v>307.0297870111732</v>
      </c>
      <c r="F19" s="141">
        <f t="shared" si="7"/>
        <v>398.48514291064066</v>
      </c>
      <c r="G19" s="112">
        <f t="shared" si="1"/>
        <v>19290.546477160431</v>
      </c>
      <c r="K19" s="126"/>
      <c r="L19" s="126"/>
      <c r="M19" s="131"/>
    </row>
    <row r="20" spans="1:13" x14ac:dyDescent="0.35">
      <c r="A20" s="140">
        <f t="shared" si="2"/>
        <v>45444</v>
      </c>
      <c r="B20" s="123">
        <f t="shared" si="3"/>
        <v>6</v>
      </c>
      <c r="C20" s="112">
        <f t="shared" si="4"/>
        <v>19290.546477160431</v>
      </c>
      <c r="D20" s="141">
        <f t="shared" si="5"/>
        <v>90.022550226748692</v>
      </c>
      <c r="E20" s="141">
        <f t="shared" si="6"/>
        <v>308.46259268389196</v>
      </c>
      <c r="F20" s="141">
        <f t="shared" si="7"/>
        <v>398.48514291064066</v>
      </c>
      <c r="G20" s="112">
        <f t="shared" si="1"/>
        <v>18982.083884476539</v>
      </c>
      <c r="K20" s="126"/>
      <c r="L20" s="126"/>
      <c r="M20" s="131"/>
    </row>
    <row r="21" spans="1:13" x14ac:dyDescent="0.35">
      <c r="A21" s="140">
        <f t="shared" si="2"/>
        <v>45474</v>
      </c>
      <c r="B21" s="123">
        <f t="shared" si="3"/>
        <v>7</v>
      </c>
      <c r="C21" s="112">
        <f t="shared" si="4"/>
        <v>18982.083884476539</v>
      </c>
      <c r="D21" s="141">
        <f t="shared" si="5"/>
        <v>88.58305812755718</v>
      </c>
      <c r="E21" s="141">
        <f t="shared" si="6"/>
        <v>309.90208478308347</v>
      </c>
      <c r="F21" s="141">
        <f t="shared" si="7"/>
        <v>398.48514291064066</v>
      </c>
      <c r="G21" s="112">
        <f t="shared" si="1"/>
        <v>18672.181799693455</v>
      </c>
      <c r="K21" s="126"/>
      <c r="L21" s="126"/>
      <c r="M21" s="131"/>
    </row>
    <row r="22" spans="1:13" x14ac:dyDescent="0.35">
      <c r="A22" s="140">
        <f t="shared" si="2"/>
        <v>45505</v>
      </c>
      <c r="B22" s="123">
        <f t="shared" si="3"/>
        <v>8</v>
      </c>
      <c r="C22" s="112">
        <f t="shared" si="4"/>
        <v>18672.181799693455</v>
      </c>
      <c r="D22" s="141">
        <f t="shared" si="5"/>
        <v>87.13684839856947</v>
      </c>
      <c r="E22" s="141">
        <f t="shared" si="6"/>
        <v>311.34829451207116</v>
      </c>
      <c r="F22" s="141">
        <f t="shared" si="7"/>
        <v>398.48514291064066</v>
      </c>
      <c r="G22" s="112">
        <f t="shared" si="1"/>
        <v>18360.833505181385</v>
      </c>
      <c r="K22" s="126"/>
      <c r="L22" s="126"/>
      <c r="M22" s="131"/>
    </row>
    <row r="23" spans="1:13" x14ac:dyDescent="0.35">
      <c r="A23" s="140">
        <f t="shared" si="2"/>
        <v>45536</v>
      </c>
      <c r="B23" s="123">
        <f t="shared" si="3"/>
        <v>9</v>
      </c>
      <c r="C23" s="112">
        <f t="shared" si="4"/>
        <v>18360.833505181385</v>
      </c>
      <c r="D23" s="141">
        <f t="shared" si="5"/>
        <v>85.68388969084647</v>
      </c>
      <c r="E23" s="141">
        <f t="shared" si="6"/>
        <v>312.80125321979415</v>
      </c>
      <c r="F23" s="141">
        <f t="shared" si="7"/>
        <v>398.4851429106406</v>
      </c>
      <c r="G23" s="112">
        <f t="shared" si="1"/>
        <v>18048.032251961591</v>
      </c>
      <c r="K23" s="126"/>
      <c r="L23" s="126"/>
      <c r="M23" s="131"/>
    </row>
    <row r="24" spans="1:13" x14ac:dyDescent="0.35">
      <c r="A24" s="140">
        <f t="shared" si="2"/>
        <v>45566</v>
      </c>
      <c r="B24" s="123">
        <f t="shared" si="3"/>
        <v>10</v>
      </c>
      <c r="C24" s="112">
        <f t="shared" si="4"/>
        <v>18048.032251961591</v>
      </c>
      <c r="D24" s="141">
        <f t="shared" si="5"/>
        <v>84.2241505091541</v>
      </c>
      <c r="E24" s="141">
        <f t="shared" si="6"/>
        <v>314.26099240148659</v>
      </c>
      <c r="F24" s="141">
        <f t="shared" si="7"/>
        <v>398.48514291064066</v>
      </c>
      <c r="G24" s="112">
        <f t="shared" si="1"/>
        <v>17733.771259560104</v>
      </c>
      <c r="K24" s="126"/>
      <c r="L24" s="126"/>
      <c r="M24" s="131"/>
    </row>
    <row r="25" spans="1:13" x14ac:dyDescent="0.35">
      <c r="A25" s="140">
        <f t="shared" si="2"/>
        <v>45597</v>
      </c>
      <c r="B25" s="123">
        <f t="shared" si="3"/>
        <v>11</v>
      </c>
      <c r="C25" s="112">
        <f t="shared" si="4"/>
        <v>17733.771259560104</v>
      </c>
      <c r="D25" s="141">
        <f t="shared" si="5"/>
        <v>82.757599211280493</v>
      </c>
      <c r="E25" s="141">
        <f t="shared" si="6"/>
        <v>315.72754369936018</v>
      </c>
      <c r="F25" s="141">
        <f t="shared" si="7"/>
        <v>398.48514291064066</v>
      </c>
      <c r="G25" s="112">
        <f t="shared" si="1"/>
        <v>17418.043715860746</v>
      </c>
    </row>
    <row r="26" spans="1:13" x14ac:dyDescent="0.35">
      <c r="A26" s="140">
        <f t="shared" si="2"/>
        <v>45627</v>
      </c>
      <c r="B26" s="123">
        <f t="shared" si="3"/>
        <v>12</v>
      </c>
      <c r="C26" s="112">
        <f t="shared" si="4"/>
        <v>17418.043715860746</v>
      </c>
      <c r="D26" s="141">
        <f t="shared" si="5"/>
        <v>81.284204007350141</v>
      </c>
      <c r="E26" s="141">
        <f t="shared" si="6"/>
        <v>317.20093890329053</v>
      </c>
      <c r="F26" s="141">
        <f t="shared" si="7"/>
        <v>398.48514291064066</v>
      </c>
      <c r="G26" s="112">
        <f t="shared" si="1"/>
        <v>17100.842776957455</v>
      </c>
    </row>
    <row r="27" spans="1:13" x14ac:dyDescent="0.35">
      <c r="A27" s="140">
        <f t="shared" si="2"/>
        <v>45658</v>
      </c>
      <c r="B27" s="123">
        <f t="shared" si="3"/>
        <v>13</v>
      </c>
      <c r="C27" s="112">
        <f t="shared" si="4"/>
        <v>17100.842776957455</v>
      </c>
      <c r="D27" s="141">
        <f t="shared" si="5"/>
        <v>79.803932959134784</v>
      </c>
      <c r="E27" s="141">
        <f t="shared" si="6"/>
        <v>318.68120995150588</v>
      </c>
      <c r="F27" s="141">
        <f t="shared" si="7"/>
        <v>398.48514291064066</v>
      </c>
      <c r="G27" s="112">
        <f t="shared" si="1"/>
        <v>16782.161567005951</v>
      </c>
    </row>
    <row r="28" spans="1:13" x14ac:dyDescent="0.35">
      <c r="A28" s="140">
        <f t="shared" si="2"/>
        <v>45689</v>
      </c>
      <c r="B28" s="123">
        <f t="shared" si="3"/>
        <v>14</v>
      </c>
      <c r="C28" s="112">
        <f t="shared" si="4"/>
        <v>16782.161567005951</v>
      </c>
      <c r="D28" s="141">
        <f t="shared" si="5"/>
        <v>78.316753979361096</v>
      </c>
      <c r="E28" s="141">
        <f t="shared" si="6"/>
        <v>320.16838893127954</v>
      </c>
      <c r="F28" s="141">
        <f t="shared" si="7"/>
        <v>398.48514291064066</v>
      </c>
      <c r="G28" s="112">
        <f t="shared" si="1"/>
        <v>16461.99317807467</v>
      </c>
    </row>
    <row r="29" spans="1:13" x14ac:dyDescent="0.35">
      <c r="A29" s="140">
        <f t="shared" si="2"/>
        <v>45717</v>
      </c>
      <c r="B29" s="123">
        <f t="shared" si="3"/>
        <v>15</v>
      </c>
      <c r="C29" s="112">
        <f t="shared" si="4"/>
        <v>16461.99317807467</v>
      </c>
      <c r="D29" s="141">
        <f t="shared" si="5"/>
        <v>76.822634831015122</v>
      </c>
      <c r="E29" s="141">
        <f t="shared" si="6"/>
        <v>321.66250807962558</v>
      </c>
      <c r="F29" s="141">
        <f t="shared" si="7"/>
        <v>398.48514291064072</v>
      </c>
      <c r="G29" s="112">
        <f t="shared" si="1"/>
        <v>16140.330669995044</v>
      </c>
    </row>
    <row r="30" spans="1:13" x14ac:dyDescent="0.35">
      <c r="A30" s="140">
        <f t="shared" si="2"/>
        <v>45748</v>
      </c>
      <c r="B30" s="123">
        <f t="shared" si="3"/>
        <v>16</v>
      </c>
      <c r="C30" s="112">
        <f t="shared" si="4"/>
        <v>16140.330669995044</v>
      </c>
      <c r="D30" s="141">
        <f t="shared" si="5"/>
        <v>75.321543126643533</v>
      </c>
      <c r="E30" s="141">
        <f t="shared" si="6"/>
        <v>323.16359978399709</v>
      </c>
      <c r="F30" s="141">
        <f t="shared" si="7"/>
        <v>398.4851429106406</v>
      </c>
      <c r="G30" s="112">
        <f t="shared" si="1"/>
        <v>15817.167070211048</v>
      </c>
    </row>
    <row r="31" spans="1:13" x14ac:dyDescent="0.35">
      <c r="A31" s="140">
        <f t="shared" si="2"/>
        <v>45778</v>
      </c>
      <c r="B31" s="123">
        <f t="shared" si="3"/>
        <v>17</v>
      </c>
      <c r="C31" s="112">
        <f t="shared" si="4"/>
        <v>15817.167070211048</v>
      </c>
      <c r="D31" s="141">
        <f t="shared" si="5"/>
        <v>73.813446327651533</v>
      </c>
      <c r="E31" s="141">
        <f t="shared" si="6"/>
        <v>324.67169658298911</v>
      </c>
      <c r="F31" s="141">
        <f t="shared" si="7"/>
        <v>398.48514291064066</v>
      </c>
      <c r="G31" s="112">
        <f t="shared" si="1"/>
        <v>15492.495373628059</v>
      </c>
    </row>
    <row r="32" spans="1:13" x14ac:dyDescent="0.35">
      <c r="A32" s="140">
        <f t="shared" si="2"/>
        <v>45809</v>
      </c>
      <c r="B32" s="123">
        <f t="shared" si="3"/>
        <v>18</v>
      </c>
      <c r="C32" s="112">
        <f t="shared" si="4"/>
        <v>15492.495373628059</v>
      </c>
      <c r="D32" s="141">
        <f t="shared" si="5"/>
        <v>72.298311743597594</v>
      </c>
      <c r="E32" s="141">
        <f t="shared" si="6"/>
        <v>326.18683116704307</v>
      </c>
      <c r="F32" s="141">
        <f t="shared" si="7"/>
        <v>398.48514291064066</v>
      </c>
      <c r="G32" s="112">
        <f t="shared" si="1"/>
        <v>15166.308542461016</v>
      </c>
    </row>
    <row r="33" spans="1:7" x14ac:dyDescent="0.35">
      <c r="A33" s="140">
        <f t="shared" si="2"/>
        <v>45839</v>
      </c>
      <c r="B33" s="123">
        <f t="shared" si="3"/>
        <v>19</v>
      </c>
      <c r="C33" s="112">
        <f t="shared" si="4"/>
        <v>15166.308542461016</v>
      </c>
      <c r="D33" s="141">
        <f t="shared" si="5"/>
        <v>70.776106531484729</v>
      </c>
      <c r="E33" s="141">
        <f t="shared" si="6"/>
        <v>327.70903637915592</v>
      </c>
      <c r="F33" s="141">
        <f t="shared" si="7"/>
        <v>398.48514291064066</v>
      </c>
      <c r="G33" s="112">
        <f t="shared" si="1"/>
        <v>14838.59950608186</v>
      </c>
    </row>
    <row r="34" spans="1:7" x14ac:dyDescent="0.35">
      <c r="A34" s="140">
        <f t="shared" si="2"/>
        <v>45870</v>
      </c>
      <c r="B34" s="123">
        <f t="shared" si="3"/>
        <v>20</v>
      </c>
      <c r="C34" s="112">
        <f t="shared" si="4"/>
        <v>14838.59950608186</v>
      </c>
      <c r="D34" s="141">
        <f t="shared" si="5"/>
        <v>69.24679769504867</v>
      </c>
      <c r="E34" s="141">
        <f t="shared" si="6"/>
        <v>329.23834521559201</v>
      </c>
      <c r="F34" s="141">
        <f t="shared" si="7"/>
        <v>398.48514291064066</v>
      </c>
      <c r="G34" s="112">
        <f t="shared" si="1"/>
        <v>14509.361160866269</v>
      </c>
    </row>
    <row r="35" spans="1:7" x14ac:dyDescent="0.35">
      <c r="A35" s="140">
        <f t="shared" si="2"/>
        <v>45901</v>
      </c>
      <c r="B35" s="123">
        <f t="shared" si="3"/>
        <v>21</v>
      </c>
      <c r="C35" s="112">
        <f t="shared" si="4"/>
        <v>14509.361160866269</v>
      </c>
      <c r="D35" s="141">
        <f t="shared" si="5"/>
        <v>67.710352084042569</v>
      </c>
      <c r="E35" s="141">
        <f t="shared" si="6"/>
        <v>330.77479082659812</v>
      </c>
      <c r="F35" s="141">
        <f t="shared" si="7"/>
        <v>398.48514291064066</v>
      </c>
      <c r="G35" s="112">
        <f t="shared" si="1"/>
        <v>14178.586370039671</v>
      </c>
    </row>
    <row r="36" spans="1:7" x14ac:dyDescent="0.35">
      <c r="A36" s="140">
        <f t="shared" si="2"/>
        <v>45931</v>
      </c>
      <c r="B36" s="123">
        <f t="shared" si="3"/>
        <v>22</v>
      </c>
      <c r="C36" s="112">
        <f t="shared" si="4"/>
        <v>14178.586370039671</v>
      </c>
      <c r="D36" s="141">
        <f t="shared" si="5"/>
        <v>66.166736393518434</v>
      </c>
      <c r="E36" s="141">
        <f t="shared" si="6"/>
        <v>332.31840651712218</v>
      </c>
      <c r="F36" s="141">
        <f t="shared" si="7"/>
        <v>398.4851429106406</v>
      </c>
      <c r="G36" s="112">
        <f t="shared" si="1"/>
        <v>13846.267963522549</v>
      </c>
    </row>
    <row r="37" spans="1:7" x14ac:dyDescent="0.35">
      <c r="A37" s="140">
        <f t="shared" si="2"/>
        <v>45962</v>
      </c>
      <c r="B37" s="123">
        <f t="shared" si="3"/>
        <v>23</v>
      </c>
      <c r="C37" s="112">
        <f t="shared" si="4"/>
        <v>13846.267963522549</v>
      </c>
      <c r="D37" s="141">
        <f t="shared" si="5"/>
        <v>64.615917163105195</v>
      </c>
      <c r="E37" s="141">
        <f t="shared" si="6"/>
        <v>333.86922574753544</v>
      </c>
      <c r="F37" s="141">
        <f t="shared" si="7"/>
        <v>398.48514291064066</v>
      </c>
      <c r="G37" s="112">
        <f t="shared" si="1"/>
        <v>13512.398737775013</v>
      </c>
    </row>
    <row r="38" spans="1:7" x14ac:dyDescent="0.35">
      <c r="A38" s="140">
        <f t="shared" si="2"/>
        <v>45992</v>
      </c>
      <c r="B38" s="123">
        <f t="shared" si="3"/>
        <v>24</v>
      </c>
      <c r="C38" s="112">
        <f t="shared" si="4"/>
        <v>13512.398737775013</v>
      </c>
      <c r="D38" s="141">
        <f t="shared" si="5"/>
        <v>63.05786077628337</v>
      </c>
      <c r="E38" s="141">
        <f t="shared" si="6"/>
        <v>335.42728213435726</v>
      </c>
      <c r="F38" s="141">
        <f t="shared" si="7"/>
        <v>398.4851429106406</v>
      </c>
      <c r="G38" s="112">
        <f t="shared" si="1"/>
        <v>13176.971455640656</v>
      </c>
    </row>
    <row r="39" spans="1:7" x14ac:dyDescent="0.35">
      <c r="A39" s="140">
        <f t="shared" si="2"/>
        <v>46023</v>
      </c>
      <c r="B39" s="123">
        <f t="shared" si="3"/>
        <v>25</v>
      </c>
      <c r="C39" s="112">
        <f t="shared" si="4"/>
        <v>13176.971455640656</v>
      </c>
      <c r="D39" s="141">
        <f t="shared" si="5"/>
        <v>61.492533459656372</v>
      </c>
      <c r="E39" s="141">
        <f t="shared" si="6"/>
        <v>336.99260945098428</v>
      </c>
      <c r="F39" s="141">
        <f t="shared" si="7"/>
        <v>398.48514291064066</v>
      </c>
      <c r="G39" s="112">
        <f t="shared" si="1"/>
        <v>12839.978846189671</v>
      </c>
    </row>
    <row r="40" spans="1:7" x14ac:dyDescent="0.35">
      <c r="A40" s="140">
        <f t="shared" si="2"/>
        <v>46054</v>
      </c>
      <c r="B40" s="123">
        <f t="shared" si="3"/>
        <v>26</v>
      </c>
      <c r="C40" s="112">
        <f t="shared" si="4"/>
        <v>12839.978846189671</v>
      </c>
      <c r="D40" s="141">
        <f t="shared" si="5"/>
        <v>59.91990128221844</v>
      </c>
      <c r="E40" s="141">
        <f t="shared" si="6"/>
        <v>338.5652416284222</v>
      </c>
      <c r="F40" s="141">
        <f t="shared" si="7"/>
        <v>398.48514291064066</v>
      </c>
      <c r="G40" s="112">
        <f t="shared" si="1"/>
        <v>12501.413604561249</v>
      </c>
    </row>
    <row r="41" spans="1:7" x14ac:dyDescent="0.35">
      <c r="A41" s="140">
        <f t="shared" si="2"/>
        <v>46082</v>
      </c>
      <c r="B41" s="123">
        <f t="shared" si="3"/>
        <v>27</v>
      </c>
      <c r="C41" s="112">
        <f t="shared" si="4"/>
        <v>12501.413604561249</v>
      </c>
      <c r="D41" s="141">
        <f t="shared" si="5"/>
        <v>58.339930154619147</v>
      </c>
      <c r="E41" s="141">
        <f t="shared" si="6"/>
        <v>340.14521275602152</v>
      </c>
      <c r="F41" s="141">
        <f t="shared" si="7"/>
        <v>398.48514291064066</v>
      </c>
      <c r="G41" s="112">
        <f t="shared" si="1"/>
        <v>12161.268391805226</v>
      </c>
    </row>
    <row r="42" spans="1:7" x14ac:dyDescent="0.35">
      <c r="A42" s="140">
        <f t="shared" si="2"/>
        <v>46113</v>
      </c>
      <c r="B42" s="123">
        <f t="shared" si="3"/>
        <v>28</v>
      </c>
      <c r="C42" s="112">
        <f t="shared" si="4"/>
        <v>12161.268391805226</v>
      </c>
      <c r="D42" s="141">
        <f t="shared" si="5"/>
        <v>56.752585828424365</v>
      </c>
      <c r="E42" s="141">
        <f t="shared" si="6"/>
        <v>341.73255708221626</v>
      </c>
      <c r="F42" s="141">
        <f t="shared" si="7"/>
        <v>398.4851429106406</v>
      </c>
      <c r="G42" s="112">
        <f t="shared" si="1"/>
        <v>11819.53583472301</v>
      </c>
    </row>
    <row r="43" spans="1:7" x14ac:dyDescent="0.35">
      <c r="A43" s="140">
        <f t="shared" si="2"/>
        <v>46143</v>
      </c>
      <c r="B43" s="123">
        <f t="shared" si="3"/>
        <v>29</v>
      </c>
      <c r="C43" s="112">
        <f t="shared" si="4"/>
        <v>11819.53583472301</v>
      </c>
      <c r="D43" s="141">
        <f t="shared" si="5"/>
        <v>55.157833895374026</v>
      </c>
      <c r="E43" s="141">
        <f t="shared" si="6"/>
        <v>343.32730901526662</v>
      </c>
      <c r="F43" s="141">
        <f t="shared" si="7"/>
        <v>398.48514291064066</v>
      </c>
      <c r="G43" s="112">
        <f t="shared" si="1"/>
        <v>11476.208525707743</v>
      </c>
    </row>
    <row r="44" spans="1:7" x14ac:dyDescent="0.35">
      <c r="A44" s="140">
        <f t="shared" si="2"/>
        <v>46174</v>
      </c>
      <c r="B44" s="123">
        <f t="shared" si="3"/>
        <v>30</v>
      </c>
      <c r="C44" s="112">
        <f t="shared" si="4"/>
        <v>11476.208525707743</v>
      </c>
      <c r="D44" s="141">
        <f t="shared" si="5"/>
        <v>53.555639786636121</v>
      </c>
      <c r="E44" s="141">
        <f t="shared" si="6"/>
        <v>344.9295031240045</v>
      </c>
      <c r="F44" s="141">
        <f t="shared" si="7"/>
        <v>398.4851429106406</v>
      </c>
      <c r="G44" s="112">
        <f t="shared" si="1"/>
        <v>11131.279022583738</v>
      </c>
    </row>
    <row r="45" spans="1:7" x14ac:dyDescent="0.35">
      <c r="A45" s="140">
        <f t="shared" si="2"/>
        <v>46204</v>
      </c>
      <c r="B45" s="123">
        <f t="shared" si="3"/>
        <v>31</v>
      </c>
      <c r="C45" s="112">
        <f t="shared" si="4"/>
        <v>11131.279022583738</v>
      </c>
      <c r="D45" s="141">
        <f t="shared" si="5"/>
        <v>51.945968772057434</v>
      </c>
      <c r="E45" s="141">
        <f t="shared" si="6"/>
        <v>346.53917413858318</v>
      </c>
      <c r="F45" s="141">
        <f t="shared" si="7"/>
        <v>398.4851429106406</v>
      </c>
      <c r="G45" s="112">
        <f t="shared" si="1"/>
        <v>10784.739848445155</v>
      </c>
    </row>
    <row r="46" spans="1:7" x14ac:dyDescent="0.35">
      <c r="A46" s="140">
        <f t="shared" si="2"/>
        <v>46235</v>
      </c>
      <c r="B46" s="123">
        <f t="shared" si="3"/>
        <v>32</v>
      </c>
      <c r="C46" s="112">
        <f t="shared" si="4"/>
        <v>10784.739848445155</v>
      </c>
      <c r="D46" s="141">
        <f t="shared" si="5"/>
        <v>50.328785959410716</v>
      </c>
      <c r="E46" s="141">
        <f t="shared" si="6"/>
        <v>348.15635695122995</v>
      </c>
      <c r="F46" s="141">
        <f t="shared" si="7"/>
        <v>398.48514291064066</v>
      </c>
      <c r="G46" s="112">
        <f t="shared" si="1"/>
        <v>10436.583491493926</v>
      </c>
    </row>
    <row r="47" spans="1:7" x14ac:dyDescent="0.35">
      <c r="A47" s="140">
        <f t="shared" si="2"/>
        <v>46266</v>
      </c>
      <c r="B47" s="123">
        <f t="shared" si="3"/>
        <v>33</v>
      </c>
      <c r="C47" s="112">
        <f t="shared" si="4"/>
        <v>10436.583491493926</v>
      </c>
      <c r="D47" s="141">
        <f t="shared" si="5"/>
        <v>48.704056293638303</v>
      </c>
      <c r="E47" s="141">
        <f t="shared" si="6"/>
        <v>349.78108661700236</v>
      </c>
      <c r="F47" s="141">
        <f t="shared" si="7"/>
        <v>398.48514291064066</v>
      </c>
      <c r="G47" s="112">
        <f t="shared" si="1"/>
        <v>10086.802404876924</v>
      </c>
    </row>
    <row r="48" spans="1:7" x14ac:dyDescent="0.35">
      <c r="A48" s="140">
        <f t="shared" si="2"/>
        <v>46296</v>
      </c>
      <c r="B48" s="123">
        <f t="shared" si="3"/>
        <v>34</v>
      </c>
      <c r="C48" s="112">
        <f t="shared" si="4"/>
        <v>10086.802404876924</v>
      </c>
      <c r="D48" s="141">
        <f t="shared" si="5"/>
        <v>47.071744556092291</v>
      </c>
      <c r="E48" s="141">
        <f t="shared" si="6"/>
        <v>351.41339835454841</v>
      </c>
      <c r="F48" s="141">
        <f t="shared" si="7"/>
        <v>398.48514291064072</v>
      </c>
      <c r="G48" s="112">
        <f t="shared" si="1"/>
        <v>9735.389006522375</v>
      </c>
    </row>
    <row r="49" spans="1:7" x14ac:dyDescent="0.35">
      <c r="A49" s="140">
        <f t="shared" si="2"/>
        <v>46327</v>
      </c>
      <c r="B49" s="123">
        <f t="shared" si="3"/>
        <v>35</v>
      </c>
      <c r="C49" s="112">
        <f t="shared" si="4"/>
        <v>9735.389006522375</v>
      </c>
      <c r="D49" s="141">
        <f t="shared" si="5"/>
        <v>45.431815363771072</v>
      </c>
      <c r="E49" s="141">
        <f t="shared" si="6"/>
        <v>353.05332754686958</v>
      </c>
      <c r="F49" s="141">
        <f t="shared" si="7"/>
        <v>398.48514291064066</v>
      </c>
      <c r="G49" s="112">
        <f t="shared" si="1"/>
        <v>9382.3356789755053</v>
      </c>
    </row>
    <row r="50" spans="1:7" x14ac:dyDescent="0.35">
      <c r="A50" s="140">
        <f t="shared" si="2"/>
        <v>46357</v>
      </c>
      <c r="B50" s="123">
        <f t="shared" si="3"/>
        <v>36</v>
      </c>
      <c r="C50" s="112">
        <f t="shared" si="4"/>
        <v>9382.3356789755053</v>
      </c>
      <c r="D50" s="141">
        <f t="shared" si="5"/>
        <v>43.784233168552348</v>
      </c>
      <c r="E50" s="141">
        <f t="shared" si="6"/>
        <v>354.7009097420883</v>
      </c>
      <c r="F50" s="141">
        <f t="shared" si="7"/>
        <v>398.48514291064066</v>
      </c>
      <c r="G50" s="112">
        <f t="shared" si="1"/>
        <v>9027.6347692334166</v>
      </c>
    </row>
    <row r="51" spans="1:7" x14ac:dyDescent="0.35">
      <c r="A51" s="140">
        <f t="shared" si="2"/>
        <v>46388</v>
      </c>
      <c r="B51" s="123">
        <f t="shared" si="3"/>
        <v>37</v>
      </c>
      <c r="C51" s="112">
        <f t="shared" si="4"/>
        <v>9027.6347692334166</v>
      </c>
      <c r="D51" s="141">
        <f t="shared" si="5"/>
        <v>42.128962256422597</v>
      </c>
      <c r="E51" s="141">
        <f t="shared" si="6"/>
        <v>356.35618065421806</v>
      </c>
      <c r="F51" s="141">
        <f t="shared" si="7"/>
        <v>398.48514291064066</v>
      </c>
      <c r="G51" s="112">
        <f t="shared" si="1"/>
        <v>8671.2785885791982</v>
      </c>
    </row>
    <row r="52" spans="1:7" x14ac:dyDescent="0.35">
      <c r="A52" s="140">
        <f t="shared" si="2"/>
        <v>46419</v>
      </c>
      <c r="B52" s="123">
        <f t="shared" si="3"/>
        <v>38</v>
      </c>
      <c r="C52" s="112">
        <f t="shared" si="4"/>
        <v>8671.2785885791982</v>
      </c>
      <c r="D52" s="141">
        <f t="shared" si="5"/>
        <v>40.465966746702911</v>
      </c>
      <c r="E52" s="141">
        <f t="shared" si="6"/>
        <v>358.01917616393774</v>
      </c>
      <c r="F52" s="141">
        <f t="shared" si="7"/>
        <v>398.48514291064066</v>
      </c>
      <c r="G52" s="112">
        <f t="shared" si="1"/>
        <v>8313.2594124152602</v>
      </c>
    </row>
    <row r="53" spans="1:7" x14ac:dyDescent="0.35">
      <c r="A53" s="140">
        <f t="shared" si="2"/>
        <v>46447</v>
      </c>
      <c r="B53" s="123">
        <f t="shared" si="3"/>
        <v>39</v>
      </c>
      <c r="C53" s="112">
        <f t="shared" si="4"/>
        <v>8313.2594124152602</v>
      </c>
      <c r="D53" s="141">
        <f t="shared" si="5"/>
        <v>38.7952105912712</v>
      </c>
      <c r="E53" s="141">
        <f t="shared" si="6"/>
        <v>359.68993231936946</v>
      </c>
      <c r="F53" s="141">
        <f t="shared" si="7"/>
        <v>398.48514291064066</v>
      </c>
      <c r="G53" s="112">
        <f t="shared" si="1"/>
        <v>7953.5694800958909</v>
      </c>
    </row>
    <row r="54" spans="1:7" x14ac:dyDescent="0.35">
      <c r="A54" s="140">
        <f t="shared" si="2"/>
        <v>46478</v>
      </c>
      <c r="B54" s="123">
        <f t="shared" si="3"/>
        <v>40</v>
      </c>
      <c r="C54" s="112">
        <f t="shared" si="4"/>
        <v>7953.5694800958909</v>
      </c>
      <c r="D54" s="141">
        <f t="shared" si="5"/>
        <v>37.116657573780813</v>
      </c>
      <c r="E54" s="141">
        <f t="shared" si="6"/>
        <v>361.36848533685986</v>
      </c>
      <c r="F54" s="141">
        <f t="shared" si="7"/>
        <v>398.48514291064066</v>
      </c>
      <c r="G54" s="112">
        <f t="shared" si="1"/>
        <v>7592.2009947590313</v>
      </c>
    </row>
    <row r="55" spans="1:7" x14ac:dyDescent="0.35">
      <c r="A55" s="140">
        <f t="shared" si="2"/>
        <v>46508</v>
      </c>
      <c r="B55" s="123">
        <f t="shared" si="3"/>
        <v>41</v>
      </c>
      <c r="C55" s="112">
        <f t="shared" si="4"/>
        <v>7592.2009947590313</v>
      </c>
      <c r="D55" s="141">
        <f t="shared" si="5"/>
        <v>35.430271308875469</v>
      </c>
      <c r="E55" s="141">
        <f t="shared" si="6"/>
        <v>363.05487160176517</v>
      </c>
      <c r="F55" s="141">
        <f t="shared" si="7"/>
        <v>398.48514291064066</v>
      </c>
      <c r="G55" s="112">
        <f t="shared" si="1"/>
        <v>7229.1461231572666</v>
      </c>
    </row>
    <row r="56" spans="1:7" x14ac:dyDescent="0.35">
      <c r="A56" s="140">
        <f t="shared" si="2"/>
        <v>46539</v>
      </c>
      <c r="B56" s="123">
        <f t="shared" si="3"/>
        <v>42</v>
      </c>
      <c r="C56" s="112">
        <f t="shared" si="4"/>
        <v>7229.1461231572666</v>
      </c>
      <c r="D56" s="141">
        <f t="shared" si="5"/>
        <v>33.736015241400558</v>
      </c>
      <c r="E56" s="141">
        <f t="shared" si="6"/>
        <v>364.74912766924012</v>
      </c>
      <c r="F56" s="141">
        <f t="shared" si="7"/>
        <v>398.48514291064066</v>
      </c>
      <c r="G56" s="112">
        <f t="shared" si="1"/>
        <v>6864.3969954880267</v>
      </c>
    </row>
    <row r="57" spans="1:7" x14ac:dyDescent="0.35">
      <c r="A57" s="140">
        <f t="shared" si="2"/>
        <v>46569</v>
      </c>
      <c r="B57" s="123">
        <f t="shared" si="3"/>
        <v>43</v>
      </c>
      <c r="C57" s="112">
        <f t="shared" si="4"/>
        <v>6864.3969954880267</v>
      </c>
      <c r="D57" s="141">
        <f t="shared" si="5"/>
        <v>32.033852645610772</v>
      </c>
      <c r="E57" s="141">
        <f t="shared" si="6"/>
        <v>366.45129026502985</v>
      </c>
      <c r="F57" s="141">
        <f t="shared" si="7"/>
        <v>398.4851429106406</v>
      </c>
      <c r="G57" s="112">
        <f t="shared" si="1"/>
        <v>6497.9457052229973</v>
      </c>
    </row>
    <row r="58" spans="1:7" x14ac:dyDescent="0.35">
      <c r="A58" s="140">
        <f t="shared" si="2"/>
        <v>46600</v>
      </c>
      <c r="B58" s="123">
        <f t="shared" si="3"/>
        <v>44</v>
      </c>
      <c r="C58" s="112">
        <f t="shared" si="4"/>
        <v>6497.9457052229973</v>
      </c>
      <c r="D58" s="141">
        <f t="shared" si="5"/>
        <v>30.323746624373968</v>
      </c>
      <c r="E58" s="141">
        <f t="shared" si="6"/>
        <v>368.16139628626667</v>
      </c>
      <c r="F58" s="141">
        <f t="shared" si="7"/>
        <v>398.48514291064066</v>
      </c>
      <c r="G58" s="112">
        <f t="shared" si="1"/>
        <v>6129.7843089367307</v>
      </c>
    </row>
    <row r="59" spans="1:7" x14ac:dyDescent="0.35">
      <c r="A59" s="140">
        <f t="shared" si="2"/>
        <v>46631</v>
      </c>
      <c r="B59" s="123">
        <f t="shared" si="3"/>
        <v>45</v>
      </c>
      <c r="C59" s="112">
        <f t="shared" si="4"/>
        <v>6129.7843089367307</v>
      </c>
      <c r="D59" s="141">
        <f t="shared" si="5"/>
        <v>28.605660108371392</v>
      </c>
      <c r="E59" s="141">
        <f t="shared" si="6"/>
        <v>369.87948280226925</v>
      </c>
      <c r="F59" s="141">
        <f t="shared" si="7"/>
        <v>398.48514291064066</v>
      </c>
      <c r="G59" s="112">
        <f t="shared" si="1"/>
        <v>5759.9048261344615</v>
      </c>
    </row>
    <row r="60" spans="1:7" x14ac:dyDescent="0.35">
      <c r="A60" s="140">
        <f t="shared" si="2"/>
        <v>46661</v>
      </c>
      <c r="B60" s="123">
        <f t="shared" si="3"/>
        <v>46</v>
      </c>
      <c r="C60" s="112">
        <f t="shared" si="4"/>
        <v>5759.9048261344615</v>
      </c>
      <c r="D60" s="141">
        <f t="shared" si="5"/>
        <v>26.879555855294129</v>
      </c>
      <c r="E60" s="141">
        <f t="shared" si="6"/>
        <v>371.60558705534652</v>
      </c>
      <c r="F60" s="141">
        <f t="shared" si="7"/>
        <v>398.48514291064066</v>
      </c>
      <c r="G60" s="112">
        <f t="shared" si="1"/>
        <v>5388.2992390791151</v>
      </c>
    </row>
    <row r="61" spans="1:7" x14ac:dyDescent="0.35">
      <c r="A61" s="140">
        <f t="shared" si="2"/>
        <v>46692</v>
      </c>
      <c r="B61" s="123">
        <f t="shared" si="3"/>
        <v>47</v>
      </c>
      <c r="C61" s="112">
        <f t="shared" si="4"/>
        <v>5388.2992390791151</v>
      </c>
      <c r="D61" s="141">
        <f t="shared" si="5"/>
        <v>25.145396449035843</v>
      </c>
      <c r="E61" s="141">
        <f t="shared" si="6"/>
        <v>373.33974646160482</v>
      </c>
      <c r="F61" s="141">
        <f t="shared" si="7"/>
        <v>398.48514291064066</v>
      </c>
      <c r="G61" s="112">
        <f t="shared" si="1"/>
        <v>5014.9594926175105</v>
      </c>
    </row>
    <row r="62" spans="1:7" x14ac:dyDescent="0.35">
      <c r="A62" s="140">
        <f t="shared" si="2"/>
        <v>46722</v>
      </c>
      <c r="B62" s="123">
        <f t="shared" si="3"/>
        <v>48</v>
      </c>
      <c r="C62" s="112">
        <f t="shared" si="4"/>
        <v>5014.9594926175105</v>
      </c>
      <c r="D62" s="141">
        <f t="shared" si="5"/>
        <v>23.403144298881692</v>
      </c>
      <c r="E62" s="141">
        <f t="shared" si="6"/>
        <v>375.08199861175893</v>
      </c>
      <c r="F62" s="141">
        <f t="shared" si="7"/>
        <v>398.4851429106406</v>
      </c>
      <c r="G62" s="112">
        <f t="shared" si="1"/>
        <v>4639.8774940057519</v>
      </c>
    </row>
    <row r="63" spans="1:7" x14ac:dyDescent="0.35">
      <c r="A63" s="140">
        <f t="shared" si="2"/>
        <v>46753</v>
      </c>
      <c r="B63" s="123">
        <f t="shared" si="3"/>
        <v>49</v>
      </c>
      <c r="C63" s="112">
        <f t="shared" si="4"/>
        <v>4639.8774940057519</v>
      </c>
      <c r="D63" s="141">
        <f t="shared" si="5"/>
        <v>21.65276163869348</v>
      </c>
      <c r="E63" s="141">
        <f t="shared" si="6"/>
        <v>376.83238127194716</v>
      </c>
      <c r="F63" s="141">
        <f t="shared" si="7"/>
        <v>398.48514291064066</v>
      </c>
      <c r="G63" s="112">
        <f t="shared" si="1"/>
        <v>4263.0451127338047</v>
      </c>
    </row>
    <row r="64" spans="1:7" x14ac:dyDescent="0.35">
      <c r="A64" s="140">
        <f t="shared" si="2"/>
        <v>46784</v>
      </c>
      <c r="B64" s="123">
        <f t="shared" si="3"/>
        <v>50</v>
      </c>
      <c r="C64" s="112">
        <f t="shared" si="4"/>
        <v>4263.0451127338047</v>
      </c>
      <c r="D64" s="141">
        <f t="shared" si="5"/>
        <v>19.894210526091062</v>
      </c>
      <c r="E64" s="141">
        <f t="shared" si="6"/>
        <v>378.59093238454955</v>
      </c>
      <c r="F64" s="141">
        <f t="shared" si="7"/>
        <v>398.4851429106406</v>
      </c>
      <c r="G64" s="112">
        <f t="shared" si="1"/>
        <v>3884.4541803492552</v>
      </c>
    </row>
    <row r="65" spans="1:7" x14ac:dyDescent="0.35">
      <c r="A65" s="140">
        <f t="shared" si="2"/>
        <v>46813</v>
      </c>
      <c r="B65" s="123">
        <f t="shared" si="3"/>
        <v>51</v>
      </c>
      <c r="C65" s="112">
        <f t="shared" si="4"/>
        <v>3884.4541803492552</v>
      </c>
      <c r="D65" s="141">
        <f t="shared" si="5"/>
        <v>18.127452841629829</v>
      </c>
      <c r="E65" s="141">
        <f t="shared" si="6"/>
        <v>380.35769006901086</v>
      </c>
      <c r="F65" s="141">
        <f t="shared" si="7"/>
        <v>398.48514291064066</v>
      </c>
      <c r="G65" s="112">
        <f t="shared" si="1"/>
        <v>3504.0964902802443</v>
      </c>
    </row>
    <row r="66" spans="1:7" x14ac:dyDescent="0.35">
      <c r="A66" s="140">
        <f t="shared" si="2"/>
        <v>46844</v>
      </c>
      <c r="B66" s="123">
        <f t="shared" si="3"/>
        <v>52</v>
      </c>
      <c r="C66" s="112">
        <f t="shared" si="4"/>
        <v>3504.0964902802443</v>
      </c>
      <c r="D66" s="141">
        <f t="shared" si="5"/>
        <v>16.352450287974449</v>
      </c>
      <c r="E66" s="141">
        <f t="shared" si="6"/>
        <v>382.13269262266618</v>
      </c>
      <c r="F66" s="141">
        <f t="shared" si="7"/>
        <v>398.48514291064066</v>
      </c>
      <c r="G66" s="112">
        <f t="shared" si="1"/>
        <v>3121.9637976575782</v>
      </c>
    </row>
    <row r="67" spans="1:7" x14ac:dyDescent="0.35">
      <c r="A67" s="140">
        <f t="shared" si="2"/>
        <v>46874</v>
      </c>
      <c r="B67" s="123">
        <f t="shared" si="3"/>
        <v>53</v>
      </c>
      <c r="C67" s="112">
        <f t="shared" si="4"/>
        <v>3121.9637976575782</v>
      </c>
      <c r="D67" s="141">
        <f t="shared" si="5"/>
        <v>14.56916438906867</v>
      </c>
      <c r="E67" s="141">
        <f t="shared" si="6"/>
        <v>383.91597852157196</v>
      </c>
      <c r="F67" s="141">
        <f t="shared" si="7"/>
        <v>398.4851429106406</v>
      </c>
      <c r="G67" s="112">
        <f t="shared" si="1"/>
        <v>2738.0478191360062</v>
      </c>
    </row>
    <row r="68" spans="1:7" x14ac:dyDescent="0.35">
      <c r="A68" s="140">
        <f t="shared" si="2"/>
        <v>46905</v>
      </c>
      <c r="B68" s="123">
        <f t="shared" si="3"/>
        <v>54</v>
      </c>
      <c r="C68" s="112">
        <f t="shared" si="4"/>
        <v>2738.0478191360062</v>
      </c>
      <c r="D68" s="141">
        <f t="shared" si="5"/>
        <v>12.777556489301331</v>
      </c>
      <c r="E68" s="141">
        <f t="shared" si="6"/>
        <v>385.70758642133933</v>
      </c>
      <c r="F68" s="141">
        <f t="shared" si="7"/>
        <v>398.48514291064066</v>
      </c>
      <c r="G68" s="112">
        <f t="shared" si="1"/>
        <v>2352.3402327146669</v>
      </c>
    </row>
    <row r="69" spans="1:7" x14ac:dyDescent="0.35">
      <c r="A69" s="140">
        <f t="shared" si="2"/>
        <v>46935</v>
      </c>
      <c r="B69" s="123">
        <f t="shared" si="3"/>
        <v>55</v>
      </c>
      <c r="C69" s="112">
        <f t="shared" si="4"/>
        <v>2352.3402327146669</v>
      </c>
      <c r="D69" s="141">
        <f t="shared" si="5"/>
        <v>10.977587752668416</v>
      </c>
      <c r="E69" s="141">
        <f t="shared" si="6"/>
        <v>387.50755515797221</v>
      </c>
      <c r="F69" s="141">
        <f t="shared" si="7"/>
        <v>398.4851429106406</v>
      </c>
      <c r="G69" s="112">
        <f t="shared" si="1"/>
        <v>1964.8326775566948</v>
      </c>
    </row>
    <row r="70" spans="1:7" x14ac:dyDescent="0.35">
      <c r="A70" s="140">
        <f t="shared" si="2"/>
        <v>46966</v>
      </c>
      <c r="B70" s="123">
        <f t="shared" si="3"/>
        <v>56</v>
      </c>
      <c r="C70" s="112">
        <f t="shared" si="4"/>
        <v>1964.8326775566948</v>
      </c>
      <c r="D70" s="141">
        <f t="shared" si="5"/>
        <v>9.1692191619312151</v>
      </c>
      <c r="E70" s="141">
        <f t="shared" si="6"/>
        <v>389.31592374870945</v>
      </c>
      <c r="F70" s="141">
        <f t="shared" si="7"/>
        <v>398.48514291064066</v>
      </c>
      <c r="G70" s="112">
        <f t="shared" si="1"/>
        <v>1575.5167538079854</v>
      </c>
    </row>
    <row r="71" spans="1:7" x14ac:dyDescent="0.35">
      <c r="A71" s="140">
        <f t="shared" si="2"/>
        <v>46997</v>
      </c>
      <c r="B71" s="123">
        <f t="shared" si="3"/>
        <v>57</v>
      </c>
      <c r="C71" s="112">
        <f t="shared" si="4"/>
        <v>1575.5167538079854</v>
      </c>
      <c r="D71" s="141">
        <f t="shared" si="5"/>
        <v>7.3524115177705696</v>
      </c>
      <c r="E71" s="141">
        <f t="shared" si="6"/>
        <v>391.13273139287008</v>
      </c>
      <c r="F71" s="141">
        <f t="shared" si="7"/>
        <v>398.48514291064066</v>
      </c>
      <c r="G71" s="112">
        <f t="shared" si="1"/>
        <v>1184.3840224151154</v>
      </c>
    </row>
    <row r="72" spans="1:7" x14ac:dyDescent="0.35">
      <c r="A72" s="140">
        <f t="shared" si="2"/>
        <v>47027</v>
      </c>
      <c r="B72" s="123">
        <f t="shared" si="3"/>
        <v>58</v>
      </c>
      <c r="C72" s="112">
        <f t="shared" si="4"/>
        <v>1184.3840224151154</v>
      </c>
      <c r="D72" s="141">
        <f t="shared" si="5"/>
        <v>5.5271254379371761</v>
      </c>
      <c r="E72" s="141">
        <f t="shared" si="6"/>
        <v>392.95801747270349</v>
      </c>
      <c r="F72" s="141">
        <f t="shared" si="7"/>
        <v>398.48514291064066</v>
      </c>
      <c r="G72" s="112">
        <f t="shared" si="1"/>
        <v>791.42600494241196</v>
      </c>
    </row>
    <row r="73" spans="1:7" x14ac:dyDescent="0.35">
      <c r="A73" s="140">
        <f t="shared" si="2"/>
        <v>47058</v>
      </c>
      <c r="B73" s="123">
        <f t="shared" si="3"/>
        <v>59</v>
      </c>
      <c r="C73" s="112">
        <f t="shared" si="4"/>
        <v>791.42600494241196</v>
      </c>
      <c r="D73" s="141">
        <f t="shared" si="5"/>
        <v>3.6933213563978922</v>
      </c>
      <c r="E73" s="141">
        <f t="shared" si="6"/>
        <v>394.79182155424274</v>
      </c>
      <c r="F73" s="141">
        <f t="shared" si="7"/>
        <v>398.48514291064066</v>
      </c>
      <c r="G73" s="112">
        <f t="shared" si="1"/>
        <v>396.63418338816922</v>
      </c>
    </row>
    <row r="74" spans="1:7" x14ac:dyDescent="0.35">
      <c r="A74" s="140">
        <f t="shared" si="2"/>
        <v>47088</v>
      </c>
      <c r="B74" s="123">
        <f t="shared" si="3"/>
        <v>60</v>
      </c>
      <c r="C74" s="112">
        <f t="shared" si="4"/>
        <v>396.63418338816922</v>
      </c>
      <c r="D74" s="141">
        <f t="shared" si="5"/>
        <v>1.8509595224780921</v>
      </c>
      <c r="E74" s="141">
        <f t="shared" si="6"/>
        <v>396.63418338816257</v>
      </c>
      <c r="F74" s="141">
        <f t="shared" si="7"/>
        <v>398.48514291064066</v>
      </c>
      <c r="G74" s="112">
        <f t="shared" si="1"/>
        <v>6.6506800067145377E-12</v>
      </c>
    </row>
    <row r="75" spans="1:7" x14ac:dyDescent="0.35">
      <c r="A75" s="140"/>
      <c r="B75" s="123"/>
      <c r="C75" s="112"/>
      <c r="D75" s="141"/>
      <c r="E75" s="141"/>
      <c r="F75" s="141"/>
      <c r="G75" s="112"/>
    </row>
    <row r="76" spans="1:7" x14ac:dyDescent="0.35">
      <c r="A76" s="140"/>
      <c r="B76" s="123"/>
      <c r="C76" s="112"/>
      <c r="D76" s="141"/>
      <c r="E76" s="141"/>
      <c r="F76" s="141"/>
      <c r="G76" s="112"/>
    </row>
    <row r="77" spans="1:7" x14ac:dyDescent="0.35">
      <c r="A77" s="140"/>
      <c r="B77" s="123"/>
      <c r="C77" s="112"/>
      <c r="D77" s="141"/>
      <c r="E77" s="141"/>
      <c r="F77" s="141"/>
      <c r="G77" s="112"/>
    </row>
    <row r="78" spans="1:7" x14ac:dyDescent="0.35">
      <c r="A78" s="140"/>
      <c r="B78" s="123"/>
      <c r="C78" s="112"/>
      <c r="D78" s="141"/>
      <c r="E78" s="141"/>
      <c r="F78" s="141"/>
      <c r="G78" s="112"/>
    </row>
    <row r="79" spans="1:7" x14ac:dyDescent="0.35">
      <c r="A79" s="140"/>
      <c r="B79" s="123"/>
      <c r="C79" s="112"/>
      <c r="D79" s="141"/>
      <c r="E79" s="141"/>
      <c r="F79" s="141"/>
      <c r="G79" s="112"/>
    </row>
    <row r="80" spans="1:7" x14ac:dyDescent="0.35">
      <c r="A80" s="140"/>
      <c r="B80" s="123"/>
      <c r="C80" s="112"/>
      <c r="D80" s="141"/>
      <c r="E80" s="141"/>
      <c r="F80" s="141"/>
      <c r="G80" s="112"/>
    </row>
    <row r="81" spans="1:7" x14ac:dyDescent="0.35">
      <c r="A81" s="140"/>
      <c r="B81" s="123"/>
      <c r="C81" s="112"/>
      <c r="D81" s="141"/>
      <c r="E81" s="141"/>
      <c r="F81" s="141"/>
      <c r="G81" s="112"/>
    </row>
    <row r="82" spans="1:7" x14ac:dyDescent="0.35">
      <c r="A82" s="140"/>
      <c r="B82" s="123"/>
      <c r="C82" s="112"/>
      <c r="D82" s="141"/>
      <c r="E82" s="141"/>
      <c r="F82" s="141"/>
      <c r="G82" s="112"/>
    </row>
    <row r="83" spans="1:7" x14ac:dyDescent="0.35">
      <c r="A83" s="140"/>
      <c r="B83" s="123"/>
      <c r="C83" s="112"/>
      <c r="D83" s="141"/>
      <c r="E83" s="141"/>
      <c r="F83" s="141"/>
      <c r="G83" s="112"/>
    </row>
    <row r="84" spans="1:7" x14ac:dyDescent="0.35">
      <c r="A84" s="140"/>
      <c r="B84" s="123"/>
      <c r="C84" s="112"/>
      <c r="D84" s="141"/>
      <c r="E84" s="141"/>
      <c r="F84" s="141"/>
      <c r="G84" s="112"/>
    </row>
    <row r="85" spans="1:7" x14ac:dyDescent="0.35">
      <c r="A85" s="140"/>
      <c r="B85" s="123"/>
      <c r="C85" s="112"/>
      <c r="D85" s="141"/>
      <c r="E85" s="141"/>
      <c r="F85" s="141"/>
      <c r="G85" s="112"/>
    </row>
    <row r="86" spans="1:7" x14ac:dyDescent="0.35">
      <c r="A86" s="140"/>
      <c r="B86" s="123"/>
      <c r="C86" s="112"/>
      <c r="D86" s="141"/>
      <c r="E86" s="141"/>
      <c r="F86" s="141"/>
      <c r="G86" s="112"/>
    </row>
    <row r="87" spans="1:7" x14ac:dyDescent="0.35">
      <c r="A87" s="140"/>
      <c r="B87" s="123"/>
      <c r="C87" s="112"/>
      <c r="D87" s="141"/>
      <c r="E87" s="141"/>
      <c r="F87" s="141"/>
      <c r="G87" s="112"/>
    </row>
    <row r="88" spans="1:7" x14ac:dyDescent="0.35">
      <c r="A88" s="140"/>
      <c r="B88" s="123"/>
      <c r="C88" s="112"/>
      <c r="D88" s="141"/>
      <c r="E88" s="141"/>
      <c r="F88" s="141"/>
      <c r="G88" s="112"/>
    </row>
    <row r="89" spans="1:7" x14ac:dyDescent="0.35">
      <c r="A89" s="140"/>
      <c r="B89" s="123"/>
      <c r="C89" s="112"/>
      <c r="D89" s="141"/>
      <c r="E89" s="141"/>
      <c r="F89" s="141"/>
      <c r="G89" s="112"/>
    </row>
    <row r="90" spans="1:7" x14ac:dyDescent="0.35">
      <c r="A90" s="140"/>
      <c r="B90" s="123"/>
      <c r="C90" s="112"/>
      <c r="D90" s="141"/>
      <c r="E90" s="141"/>
      <c r="F90" s="141"/>
      <c r="G90" s="112"/>
    </row>
    <row r="91" spans="1:7" x14ac:dyDescent="0.35">
      <c r="A91" s="140"/>
      <c r="B91" s="123"/>
      <c r="C91" s="112"/>
      <c r="D91" s="141"/>
      <c r="E91" s="141"/>
      <c r="F91" s="141"/>
      <c r="G91" s="112"/>
    </row>
    <row r="92" spans="1:7" x14ac:dyDescent="0.35">
      <c r="A92" s="140"/>
      <c r="B92" s="123"/>
      <c r="C92" s="112"/>
      <c r="D92" s="141"/>
      <c r="E92" s="141"/>
      <c r="F92" s="141"/>
      <c r="G92" s="112"/>
    </row>
    <row r="93" spans="1:7" x14ac:dyDescent="0.35">
      <c r="A93" s="140"/>
      <c r="B93" s="123"/>
      <c r="C93" s="112"/>
      <c r="D93" s="141"/>
      <c r="E93" s="141"/>
      <c r="F93" s="141"/>
      <c r="G93" s="112"/>
    </row>
    <row r="94" spans="1:7" x14ac:dyDescent="0.35">
      <c r="A94" s="140"/>
      <c r="B94" s="123"/>
      <c r="C94" s="112"/>
      <c r="D94" s="141"/>
      <c r="E94" s="141"/>
      <c r="F94" s="141"/>
      <c r="G94" s="112"/>
    </row>
    <row r="95" spans="1:7" x14ac:dyDescent="0.35">
      <c r="A95" s="140"/>
      <c r="B95" s="123"/>
      <c r="C95" s="112"/>
      <c r="D95" s="141"/>
      <c r="E95" s="141"/>
      <c r="F95" s="141"/>
      <c r="G95" s="112"/>
    </row>
    <row r="96" spans="1:7" x14ac:dyDescent="0.35">
      <c r="A96" s="140"/>
      <c r="B96" s="123"/>
      <c r="C96" s="112"/>
      <c r="D96" s="141"/>
      <c r="E96" s="141"/>
      <c r="F96" s="141"/>
      <c r="G96" s="112"/>
    </row>
    <row r="97" spans="1:7" x14ac:dyDescent="0.35">
      <c r="A97" s="140"/>
      <c r="B97" s="123"/>
      <c r="C97" s="112"/>
      <c r="D97" s="141"/>
      <c r="E97" s="141"/>
      <c r="F97" s="141"/>
      <c r="G97" s="112"/>
    </row>
    <row r="98" spans="1:7" x14ac:dyDescent="0.35">
      <c r="A98" s="140"/>
      <c r="B98" s="123"/>
      <c r="C98" s="112"/>
      <c r="D98" s="141"/>
      <c r="E98" s="141"/>
      <c r="F98" s="141"/>
      <c r="G98" s="112"/>
    </row>
    <row r="99" spans="1:7" x14ac:dyDescent="0.35">
      <c r="A99" s="140"/>
      <c r="B99" s="123"/>
      <c r="C99" s="112"/>
      <c r="D99" s="141"/>
      <c r="E99" s="141"/>
      <c r="F99" s="141"/>
      <c r="G99" s="112"/>
    </row>
    <row r="100" spans="1:7" x14ac:dyDescent="0.35">
      <c r="A100" s="140"/>
      <c r="B100" s="123"/>
      <c r="C100" s="112"/>
      <c r="D100" s="141"/>
      <c r="E100" s="141"/>
      <c r="F100" s="141"/>
      <c r="G100" s="112"/>
    </row>
    <row r="101" spans="1:7" x14ac:dyDescent="0.35">
      <c r="A101" s="140"/>
      <c r="B101" s="123"/>
      <c r="C101" s="112"/>
      <c r="D101" s="141"/>
      <c r="E101" s="141"/>
      <c r="F101" s="141"/>
      <c r="G101" s="112"/>
    </row>
    <row r="102" spans="1:7" x14ac:dyDescent="0.35">
      <c r="A102" s="140"/>
      <c r="B102" s="123"/>
      <c r="C102" s="112"/>
      <c r="D102" s="141"/>
      <c r="E102" s="141"/>
      <c r="F102" s="141"/>
      <c r="G102" s="112"/>
    </row>
    <row r="103" spans="1:7" x14ac:dyDescent="0.35">
      <c r="A103" s="140"/>
      <c r="B103" s="123"/>
      <c r="C103" s="112"/>
      <c r="D103" s="141"/>
      <c r="E103" s="141"/>
      <c r="F103" s="141"/>
      <c r="G103" s="112"/>
    </row>
    <row r="104" spans="1:7" x14ac:dyDescent="0.35">
      <c r="A104" s="140"/>
      <c r="B104" s="123"/>
      <c r="C104" s="112"/>
      <c r="D104" s="141"/>
      <c r="E104" s="141"/>
      <c r="F104" s="141"/>
      <c r="G104" s="112"/>
    </row>
    <row r="105" spans="1:7" x14ac:dyDescent="0.35">
      <c r="A105" s="140"/>
      <c r="B105" s="123"/>
      <c r="C105" s="112"/>
      <c r="D105" s="141"/>
      <c r="E105" s="141"/>
      <c r="F105" s="141"/>
      <c r="G105" s="112"/>
    </row>
    <row r="106" spans="1:7" x14ac:dyDescent="0.35">
      <c r="A106" s="140"/>
      <c r="B106" s="123"/>
      <c r="C106" s="112"/>
      <c r="D106" s="141"/>
      <c r="E106" s="141"/>
      <c r="F106" s="141"/>
      <c r="G106" s="112"/>
    </row>
    <row r="107" spans="1:7" x14ac:dyDescent="0.35">
      <c r="A107" s="140"/>
      <c r="B107" s="123"/>
      <c r="C107" s="112"/>
      <c r="D107" s="141"/>
      <c r="E107" s="141"/>
      <c r="F107" s="141"/>
      <c r="G107" s="112"/>
    </row>
    <row r="108" spans="1:7" x14ac:dyDescent="0.35">
      <c r="A108" s="140"/>
      <c r="B108" s="123"/>
      <c r="C108" s="112"/>
      <c r="D108" s="141"/>
      <c r="E108" s="141"/>
      <c r="F108" s="141"/>
      <c r="G108" s="112"/>
    </row>
    <row r="109" spans="1:7" x14ac:dyDescent="0.35">
      <c r="A109" s="140"/>
      <c r="B109" s="123"/>
      <c r="C109" s="112"/>
      <c r="D109" s="141"/>
      <c r="E109" s="141"/>
      <c r="F109" s="141"/>
      <c r="G109" s="112"/>
    </row>
    <row r="110" spans="1:7" x14ac:dyDescent="0.35">
      <c r="A110" s="140"/>
      <c r="B110" s="123"/>
      <c r="C110" s="112"/>
      <c r="D110" s="141"/>
      <c r="E110" s="141"/>
      <c r="F110" s="141"/>
      <c r="G110" s="112"/>
    </row>
    <row r="111" spans="1:7" x14ac:dyDescent="0.35">
      <c r="A111" s="140"/>
      <c r="B111" s="123"/>
      <c r="C111" s="112"/>
      <c r="D111" s="141"/>
      <c r="E111" s="141"/>
      <c r="F111" s="141"/>
      <c r="G111" s="112"/>
    </row>
    <row r="112" spans="1:7" x14ac:dyDescent="0.35">
      <c r="A112" s="140"/>
      <c r="B112" s="123"/>
      <c r="C112" s="112"/>
      <c r="D112" s="141"/>
      <c r="E112" s="141"/>
      <c r="F112" s="141"/>
      <c r="G112" s="112"/>
    </row>
    <row r="113" spans="1:7" x14ac:dyDescent="0.35">
      <c r="A113" s="140"/>
      <c r="B113" s="123"/>
      <c r="C113" s="112"/>
      <c r="D113" s="141"/>
      <c r="E113" s="141"/>
      <c r="F113" s="141"/>
      <c r="G113" s="112"/>
    </row>
    <row r="114" spans="1:7" x14ac:dyDescent="0.35">
      <c r="A114" s="140"/>
      <c r="B114" s="123"/>
      <c r="C114" s="112"/>
      <c r="D114" s="141"/>
      <c r="E114" s="141"/>
      <c r="F114" s="141"/>
      <c r="G114" s="112"/>
    </row>
    <row r="115" spans="1:7" x14ac:dyDescent="0.35">
      <c r="A115" s="140"/>
      <c r="B115" s="123"/>
      <c r="C115" s="112"/>
      <c r="D115" s="141"/>
      <c r="E115" s="141"/>
      <c r="F115" s="141"/>
      <c r="G115" s="112"/>
    </row>
    <row r="116" spans="1:7" x14ac:dyDescent="0.35">
      <c r="A116" s="140"/>
      <c r="B116" s="123"/>
      <c r="C116" s="112"/>
      <c r="D116" s="141"/>
      <c r="E116" s="141"/>
      <c r="F116" s="141"/>
      <c r="G116" s="112"/>
    </row>
    <row r="117" spans="1:7" x14ac:dyDescent="0.35">
      <c r="A117" s="140"/>
      <c r="B117" s="123"/>
      <c r="C117" s="112"/>
      <c r="D117" s="141"/>
      <c r="E117" s="141"/>
      <c r="F117" s="141"/>
      <c r="G117" s="112"/>
    </row>
    <row r="118" spans="1:7" x14ac:dyDescent="0.35">
      <c r="A118" s="140"/>
      <c r="B118" s="123"/>
      <c r="C118" s="112"/>
      <c r="D118" s="141"/>
      <c r="E118" s="141"/>
      <c r="F118" s="141"/>
      <c r="G118" s="112"/>
    </row>
    <row r="119" spans="1:7" x14ac:dyDescent="0.35">
      <c r="A119" s="140"/>
      <c r="B119" s="123"/>
      <c r="C119" s="112"/>
      <c r="D119" s="141"/>
      <c r="E119" s="141"/>
      <c r="F119" s="141"/>
      <c r="G119" s="112"/>
    </row>
    <row r="120" spans="1:7" x14ac:dyDescent="0.35">
      <c r="A120" s="140"/>
      <c r="B120" s="123"/>
      <c r="C120" s="112"/>
      <c r="D120" s="141"/>
      <c r="E120" s="141"/>
      <c r="F120" s="141"/>
      <c r="G120" s="112"/>
    </row>
    <row r="121" spans="1:7" x14ac:dyDescent="0.35">
      <c r="A121" s="140"/>
      <c r="B121" s="123"/>
      <c r="C121" s="112"/>
      <c r="D121" s="141"/>
      <c r="E121" s="141"/>
      <c r="F121" s="141"/>
      <c r="G121" s="112"/>
    </row>
    <row r="122" spans="1:7" x14ac:dyDescent="0.35">
      <c r="A122" s="140"/>
      <c r="B122" s="123"/>
      <c r="C122" s="112"/>
      <c r="D122" s="141"/>
      <c r="E122" s="141"/>
      <c r="F122" s="141"/>
      <c r="G122" s="112"/>
    </row>
    <row r="123" spans="1:7" x14ac:dyDescent="0.35">
      <c r="A123" s="140"/>
      <c r="B123" s="123"/>
      <c r="C123" s="112"/>
      <c r="D123" s="141"/>
      <c r="E123" s="141"/>
      <c r="F123" s="141"/>
      <c r="G123" s="112"/>
    </row>
    <row r="124" spans="1:7" x14ac:dyDescent="0.35">
      <c r="A124" s="140"/>
      <c r="B124" s="123"/>
      <c r="C124" s="112"/>
      <c r="D124" s="141"/>
      <c r="E124" s="141"/>
      <c r="F124" s="141"/>
      <c r="G124" s="112"/>
    </row>
    <row r="125" spans="1:7" x14ac:dyDescent="0.35">
      <c r="A125" s="140"/>
      <c r="B125" s="123"/>
      <c r="C125" s="112"/>
      <c r="D125" s="141"/>
      <c r="E125" s="141"/>
      <c r="F125" s="141"/>
      <c r="G125" s="112"/>
    </row>
    <row r="126" spans="1:7" x14ac:dyDescent="0.35">
      <c r="A126" s="140"/>
      <c r="B126" s="123"/>
      <c r="C126" s="112"/>
      <c r="D126" s="141"/>
      <c r="E126" s="141"/>
      <c r="F126" s="141"/>
      <c r="G126" s="112"/>
    </row>
    <row r="127" spans="1:7" x14ac:dyDescent="0.35">
      <c r="A127" s="140"/>
      <c r="B127" s="123"/>
      <c r="C127" s="112"/>
      <c r="D127" s="141"/>
      <c r="E127" s="141"/>
      <c r="F127" s="141"/>
      <c r="G127" s="112"/>
    </row>
    <row r="128" spans="1:7" x14ac:dyDescent="0.35">
      <c r="A128" s="140"/>
      <c r="B128" s="123"/>
      <c r="C128" s="112"/>
      <c r="D128" s="141"/>
      <c r="E128" s="141"/>
      <c r="F128" s="141"/>
      <c r="G128" s="112"/>
    </row>
    <row r="129" spans="1:7" x14ac:dyDescent="0.35">
      <c r="A129" s="140"/>
      <c r="B129" s="123"/>
      <c r="C129" s="112"/>
      <c r="D129" s="141"/>
      <c r="E129" s="141"/>
      <c r="F129" s="141"/>
      <c r="G129" s="112"/>
    </row>
    <row r="130" spans="1:7" x14ac:dyDescent="0.35">
      <c r="A130" s="140"/>
      <c r="B130" s="123"/>
      <c r="C130" s="112"/>
      <c r="D130" s="141"/>
      <c r="E130" s="141"/>
      <c r="F130" s="141"/>
      <c r="G130" s="112"/>
    </row>
    <row r="131" spans="1:7" x14ac:dyDescent="0.35">
      <c r="A131" s="140"/>
      <c r="B131" s="123"/>
      <c r="C131" s="112"/>
      <c r="D131" s="141"/>
      <c r="E131" s="141"/>
      <c r="F131" s="141"/>
      <c r="G131" s="112"/>
    </row>
    <row r="132" spans="1:7" x14ac:dyDescent="0.35">
      <c r="A132" s="140"/>
      <c r="B132" s="123"/>
      <c r="C132" s="112"/>
      <c r="D132" s="141"/>
      <c r="E132" s="141"/>
      <c r="F132" s="141"/>
      <c r="G132" s="112"/>
    </row>
    <row r="133" spans="1:7" x14ac:dyDescent="0.35">
      <c r="A133" s="140"/>
      <c r="B133" s="123"/>
      <c r="C133" s="112"/>
      <c r="D133" s="141"/>
      <c r="E133" s="141"/>
      <c r="F133" s="141"/>
      <c r="G133" s="112"/>
    </row>
    <row r="134" spans="1:7" x14ac:dyDescent="0.35">
      <c r="A134" s="140"/>
      <c r="B134" s="123"/>
      <c r="C134" s="112"/>
      <c r="D134" s="141"/>
      <c r="E134" s="141"/>
      <c r="F134" s="141"/>
      <c r="G134" s="1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BF11C-D7D0-4989-9128-F22B1AC62198}">
  <dimension ref="A1:P143"/>
  <sheetViews>
    <sheetView workbookViewId="0">
      <selection activeCell="J20" sqref="J20"/>
    </sheetView>
  </sheetViews>
  <sheetFormatPr defaultRowHeight="14.5" x14ac:dyDescent="0.35"/>
  <cols>
    <col min="1" max="1" width="9.1796875" style="107" customWidth="1"/>
    <col min="2" max="2" width="7.81640625" style="107" customWidth="1"/>
    <col min="3" max="3" width="14.7265625" style="107" customWidth="1"/>
    <col min="4" max="4" width="14.26953125" style="107" customWidth="1"/>
    <col min="5" max="6" width="14.7265625" style="107" customWidth="1"/>
    <col min="7" max="7" width="14.7265625" style="113" customWidth="1"/>
    <col min="8" max="257" width="8.7265625" style="107"/>
    <col min="258" max="258" width="7.81640625" style="107" customWidth="1"/>
    <col min="259" max="259" width="14.7265625" style="107" customWidth="1"/>
    <col min="260" max="260" width="14.26953125" style="107" customWidth="1"/>
    <col min="261" max="263" width="14.7265625" style="107" customWidth="1"/>
    <col min="264" max="513" width="8.7265625" style="107"/>
    <col min="514" max="514" width="7.81640625" style="107" customWidth="1"/>
    <col min="515" max="515" width="14.7265625" style="107" customWidth="1"/>
    <col min="516" max="516" width="14.26953125" style="107" customWidth="1"/>
    <col min="517" max="519" width="14.7265625" style="107" customWidth="1"/>
    <col min="520" max="769" width="8.7265625" style="107"/>
    <col min="770" max="770" width="7.81640625" style="107" customWidth="1"/>
    <col min="771" max="771" width="14.7265625" style="107" customWidth="1"/>
    <col min="772" max="772" width="14.26953125" style="107" customWidth="1"/>
    <col min="773" max="775" width="14.7265625" style="107" customWidth="1"/>
    <col min="776" max="1025" width="8.7265625" style="107"/>
    <col min="1026" max="1026" width="7.81640625" style="107" customWidth="1"/>
    <col min="1027" max="1027" width="14.7265625" style="107" customWidth="1"/>
    <col min="1028" max="1028" width="14.26953125" style="107" customWidth="1"/>
    <col min="1029" max="1031" width="14.7265625" style="107" customWidth="1"/>
    <col min="1032" max="1281" width="8.7265625" style="107"/>
    <col min="1282" max="1282" width="7.81640625" style="107" customWidth="1"/>
    <col min="1283" max="1283" width="14.7265625" style="107" customWidth="1"/>
    <col min="1284" max="1284" width="14.26953125" style="107" customWidth="1"/>
    <col min="1285" max="1287" width="14.7265625" style="107" customWidth="1"/>
    <col min="1288" max="1537" width="8.7265625" style="107"/>
    <col min="1538" max="1538" width="7.81640625" style="107" customWidth="1"/>
    <col min="1539" max="1539" width="14.7265625" style="107" customWidth="1"/>
    <col min="1540" max="1540" width="14.26953125" style="107" customWidth="1"/>
    <col min="1541" max="1543" width="14.7265625" style="107" customWidth="1"/>
    <col min="1544" max="1793" width="8.7265625" style="107"/>
    <col min="1794" max="1794" width="7.81640625" style="107" customWidth="1"/>
    <col min="1795" max="1795" width="14.7265625" style="107" customWidth="1"/>
    <col min="1796" max="1796" width="14.26953125" style="107" customWidth="1"/>
    <col min="1797" max="1799" width="14.7265625" style="107" customWidth="1"/>
    <col min="1800" max="2049" width="8.7265625" style="107"/>
    <col min="2050" max="2050" width="7.81640625" style="107" customWidth="1"/>
    <col min="2051" max="2051" width="14.7265625" style="107" customWidth="1"/>
    <col min="2052" max="2052" width="14.26953125" style="107" customWidth="1"/>
    <col min="2053" max="2055" width="14.7265625" style="107" customWidth="1"/>
    <col min="2056" max="2305" width="8.7265625" style="107"/>
    <col min="2306" max="2306" width="7.81640625" style="107" customWidth="1"/>
    <col min="2307" max="2307" width="14.7265625" style="107" customWidth="1"/>
    <col min="2308" max="2308" width="14.26953125" style="107" customWidth="1"/>
    <col min="2309" max="2311" width="14.7265625" style="107" customWidth="1"/>
    <col min="2312" max="2561" width="8.7265625" style="107"/>
    <col min="2562" max="2562" width="7.81640625" style="107" customWidth="1"/>
    <col min="2563" max="2563" width="14.7265625" style="107" customWidth="1"/>
    <col min="2564" max="2564" width="14.26953125" style="107" customWidth="1"/>
    <col min="2565" max="2567" width="14.7265625" style="107" customWidth="1"/>
    <col min="2568" max="2817" width="8.7265625" style="107"/>
    <col min="2818" max="2818" width="7.81640625" style="107" customWidth="1"/>
    <col min="2819" max="2819" width="14.7265625" style="107" customWidth="1"/>
    <col min="2820" max="2820" width="14.26953125" style="107" customWidth="1"/>
    <col min="2821" max="2823" width="14.7265625" style="107" customWidth="1"/>
    <col min="2824" max="3073" width="8.7265625" style="107"/>
    <col min="3074" max="3074" width="7.81640625" style="107" customWidth="1"/>
    <col min="3075" max="3075" width="14.7265625" style="107" customWidth="1"/>
    <col min="3076" max="3076" width="14.26953125" style="107" customWidth="1"/>
    <col min="3077" max="3079" width="14.7265625" style="107" customWidth="1"/>
    <col min="3080" max="3329" width="8.7265625" style="107"/>
    <col min="3330" max="3330" width="7.81640625" style="107" customWidth="1"/>
    <col min="3331" max="3331" width="14.7265625" style="107" customWidth="1"/>
    <col min="3332" max="3332" width="14.26953125" style="107" customWidth="1"/>
    <col min="3333" max="3335" width="14.7265625" style="107" customWidth="1"/>
    <col min="3336" max="3585" width="8.7265625" style="107"/>
    <col min="3586" max="3586" width="7.81640625" style="107" customWidth="1"/>
    <col min="3587" max="3587" width="14.7265625" style="107" customWidth="1"/>
    <col min="3588" max="3588" width="14.26953125" style="107" customWidth="1"/>
    <col min="3589" max="3591" width="14.7265625" style="107" customWidth="1"/>
    <col min="3592" max="3841" width="8.7265625" style="107"/>
    <col min="3842" max="3842" width="7.81640625" style="107" customWidth="1"/>
    <col min="3843" max="3843" width="14.7265625" style="107" customWidth="1"/>
    <col min="3844" max="3844" width="14.26953125" style="107" customWidth="1"/>
    <col min="3845" max="3847" width="14.7265625" style="107" customWidth="1"/>
    <col min="3848" max="4097" width="8.7265625" style="107"/>
    <col min="4098" max="4098" width="7.81640625" style="107" customWidth="1"/>
    <col min="4099" max="4099" width="14.7265625" style="107" customWidth="1"/>
    <col min="4100" max="4100" width="14.26953125" style="107" customWidth="1"/>
    <col min="4101" max="4103" width="14.7265625" style="107" customWidth="1"/>
    <col min="4104" max="4353" width="8.7265625" style="107"/>
    <col min="4354" max="4354" width="7.81640625" style="107" customWidth="1"/>
    <col min="4355" max="4355" width="14.7265625" style="107" customWidth="1"/>
    <col min="4356" max="4356" width="14.26953125" style="107" customWidth="1"/>
    <col min="4357" max="4359" width="14.7265625" style="107" customWidth="1"/>
    <col min="4360" max="4609" width="8.7265625" style="107"/>
    <col min="4610" max="4610" width="7.81640625" style="107" customWidth="1"/>
    <col min="4611" max="4611" width="14.7265625" style="107" customWidth="1"/>
    <col min="4612" max="4612" width="14.26953125" style="107" customWidth="1"/>
    <col min="4613" max="4615" width="14.7265625" style="107" customWidth="1"/>
    <col min="4616" max="4865" width="8.7265625" style="107"/>
    <col min="4866" max="4866" width="7.81640625" style="107" customWidth="1"/>
    <col min="4867" max="4867" width="14.7265625" style="107" customWidth="1"/>
    <col min="4868" max="4868" width="14.26953125" style="107" customWidth="1"/>
    <col min="4869" max="4871" width="14.7265625" style="107" customWidth="1"/>
    <col min="4872" max="5121" width="8.7265625" style="107"/>
    <col min="5122" max="5122" width="7.81640625" style="107" customWidth="1"/>
    <col min="5123" max="5123" width="14.7265625" style="107" customWidth="1"/>
    <col min="5124" max="5124" width="14.26953125" style="107" customWidth="1"/>
    <col min="5125" max="5127" width="14.7265625" style="107" customWidth="1"/>
    <col min="5128" max="5377" width="8.7265625" style="107"/>
    <col min="5378" max="5378" width="7.81640625" style="107" customWidth="1"/>
    <col min="5379" max="5379" width="14.7265625" style="107" customWidth="1"/>
    <col min="5380" max="5380" width="14.26953125" style="107" customWidth="1"/>
    <col min="5381" max="5383" width="14.7265625" style="107" customWidth="1"/>
    <col min="5384" max="5633" width="8.7265625" style="107"/>
    <col min="5634" max="5634" width="7.81640625" style="107" customWidth="1"/>
    <col min="5635" max="5635" width="14.7265625" style="107" customWidth="1"/>
    <col min="5636" max="5636" width="14.26953125" style="107" customWidth="1"/>
    <col min="5637" max="5639" width="14.7265625" style="107" customWidth="1"/>
    <col min="5640" max="5889" width="8.7265625" style="107"/>
    <col min="5890" max="5890" width="7.81640625" style="107" customWidth="1"/>
    <col min="5891" max="5891" width="14.7265625" style="107" customWidth="1"/>
    <col min="5892" max="5892" width="14.26953125" style="107" customWidth="1"/>
    <col min="5893" max="5895" width="14.7265625" style="107" customWidth="1"/>
    <col min="5896" max="6145" width="8.7265625" style="107"/>
    <col min="6146" max="6146" width="7.81640625" style="107" customWidth="1"/>
    <col min="6147" max="6147" width="14.7265625" style="107" customWidth="1"/>
    <col min="6148" max="6148" width="14.26953125" style="107" customWidth="1"/>
    <col min="6149" max="6151" width="14.7265625" style="107" customWidth="1"/>
    <col min="6152" max="6401" width="8.7265625" style="107"/>
    <col min="6402" max="6402" width="7.81640625" style="107" customWidth="1"/>
    <col min="6403" max="6403" width="14.7265625" style="107" customWidth="1"/>
    <col min="6404" max="6404" width="14.26953125" style="107" customWidth="1"/>
    <col min="6405" max="6407" width="14.7265625" style="107" customWidth="1"/>
    <col min="6408" max="6657" width="8.7265625" style="107"/>
    <col min="6658" max="6658" width="7.81640625" style="107" customWidth="1"/>
    <col min="6659" max="6659" width="14.7265625" style="107" customWidth="1"/>
    <col min="6660" max="6660" width="14.26953125" style="107" customWidth="1"/>
    <col min="6661" max="6663" width="14.7265625" style="107" customWidth="1"/>
    <col min="6664" max="6913" width="8.7265625" style="107"/>
    <col min="6914" max="6914" width="7.81640625" style="107" customWidth="1"/>
    <col min="6915" max="6915" width="14.7265625" style="107" customWidth="1"/>
    <col min="6916" max="6916" width="14.26953125" style="107" customWidth="1"/>
    <col min="6917" max="6919" width="14.7265625" style="107" customWidth="1"/>
    <col min="6920" max="7169" width="8.7265625" style="107"/>
    <col min="7170" max="7170" width="7.81640625" style="107" customWidth="1"/>
    <col min="7171" max="7171" width="14.7265625" style="107" customWidth="1"/>
    <col min="7172" max="7172" width="14.26953125" style="107" customWidth="1"/>
    <col min="7173" max="7175" width="14.7265625" style="107" customWidth="1"/>
    <col min="7176" max="7425" width="8.7265625" style="107"/>
    <col min="7426" max="7426" width="7.81640625" style="107" customWidth="1"/>
    <col min="7427" max="7427" width="14.7265625" style="107" customWidth="1"/>
    <col min="7428" max="7428" width="14.26953125" style="107" customWidth="1"/>
    <col min="7429" max="7431" width="14.7265625" style="107" customWidth="1"/>
    <col min="7432" max="7681" width="8.7265625" style="107"/>
    <col min="7682" max="7682" width="7.81640625" style="107" customWidth="1"/>
    <col min="7683" max="7683" width="14.7265625" style="107" customWidth="1"/>
    <col min="7684" max="7684" width="14.26953125" style="107" customWidth="1"/>
    <col min="7685" max="7687" width="14.7265625" style="107" customWidth="1"/>
    <col min="7688" max="7937" width="8.7265625" style="107"/>
    <col min="7938" max="7938" width="7.81640625" style="107" customWidth="1"/>
    <col min="7939" max="7939" width="14.7265625" style="107" customWidth="1"/>
    <col min="7940" max="7940" width="14.26953125" style="107" customWidth="1"/>
    <col min="7941" max="7943" width="14.7265625" style="107" customWidth="1"/>
    <col min="7944" max="8193" width="8.7265625" style="107"/>
    <col min="8194" max="8194" width="7.81640625" style="107" customWidth="1"/>
    <col min="8195" max="8195" width="14.7265625" style="107" customWidth="1"/>
    <col min="8196" max="8196" width="14.26953125" style="107" customWidth="1"/>
    <col min="8197" max="8199" width="14.7265625" style="107" customWidth="1"/>
    <col min="8200" max="8449" width="8.7265625" style="107"/>
    <col min="8450" max="8450" width="7.81640625" style="107" customWidth="1"/>
    <col min="8451" max="8451" width="14.7265625" style="107" customWidth="1"/>
    <col min="8452" max="8452" width="14.26953125" style="107" customWidth="1"/>
    <col min="8453" max="8455" width="14.7265625" style="107" customWidth="1"/>
    <col min="8456" max="8705" width="8.7265625" style="107"/>
    <col min="8706" max="8706" width="7.81640625" style="107" customWidth="1"/>
    <col min="8707" max="8707" width="14.7265625" style="107" customWidth="1"/>
    <col min="8708" max="8708" width="14.26953125" style="107" customWidth="1"/>
    <col min="8709" max="8711" width="14.7265625" style="107" customWidth="1"/>
    <col min="8712" max="8961" width="8.7265625" style="107"/>
    <col min="8962" max="8962" width="7.81640625" style="107" customWidth="1"/>
    <col min="8963" max="8963" width="14.7265625" style="107" customWidth="1"/>
    <col min="8964" max="8964" width="14.26953125" style="107" customWidth="1"/>
    <col min="8965" max="8967" width="14.7265625" style="107" customWidth="1"/>
    <col min="8968" max="9217" width="8.7265625" style="107"/>
    <col min="9218" max="9218" width="7.81640625" style="107" customWidth="1"/>
    <col min="9219" max="9219" width="14.7265625" style="107" customWidth="1"/>
    <col min="9220" max="9220" width="14.26953125" style="107" customWidth="1"/>
    <col min="9221" max="9223" width="14.7265625" style="107" customWidth="1"/>
    <col min="9224" max="9473" width="8.7265625" style="107"/>
    <col min="9474" max="9474" width="7.81640625" style="107" customWidth="1"/>
    <col min="9475" max="9475" width="14.7265625" style="107" customWidth="1"/>
    <col min="9476" max="9476" width="14.26953125" style="107" customWidth="1"/>
    <col min="9477" max="9479" width="14.7265625" style="107" customWidth="1"/>
    <col min="9480" max="9729" width="8.7265625" style="107"/>
    <col min="9730" max="9730" width="7.81640625" style="107" customWidth="1"/>
    <col min="9731" max="9731" width="14.7265625" style="107" customWidth="1"/>
    <col min="9732" max="9732" width="14.26953125" style="107" customWidth="1"/>
    <col min="9733" max="9735" width="14.7265625" style="107" customWidth="1"/>
    <col min="9736" max="9985" width="8.7265625" style="107"/>
    <col min="9986" max="9986" width="7.81640625" style="107" customWidth="1"/>
    <col min="9987" max="9987" width="14.7265625" style="107" customWidth="1"/>
    <col min="9988" max="9988" width="14.26953125" style="107" customWidth="1"/>
    <col min="9989" max="9991" width="14.7265625" style="107" customWidth="1"/>
    <col min="9992" max="10241" width="8.7265625" style="107"/>
    <col min="10242" max="10242" width="7.81640625" style="107" customWidth="1"/>
    <col min="10243" max="10243" width="14.7265625" style="107" customWidth="1"/>
    <col min="10244" max="10244" width="14.26953125" style="107" customWidth="1"/>
    <col min="10245" max="10247" width="14.7265625" style="107" customWidth="1"/>
    <col min="10248" max="10497" width="8.7265625" style="107"/>
    <col min="10498" max="10498" width="7.81640625" style="107" customWidth="1"/>
    <col min="10499" max="10499" width="14.7265625" style="107" customWidth="1"/>
    <col min="10500" max="10500" width="14.26953125" style="107" customWidth="1"/>
    <col min="10501" max="10503" width="14.7265625" style="107" customWidth="1"/>
    <col min="10504" max="10753" width="8.7265625" style="107"/>
    <col min="10754" max="10754" width="7.81640625" style="107" customWidth="1"/>
    <col min="10755" max="10755" width="14.7265625" style="107" customWidth="1"/>
    <col min="10756" max="10756" width="14.26953125" style="107" customWidth="1"/>
    <col min="10757" max="10759" width="14.7265625" style="107" customWidth="1"/>
    <col min="10760" max="11009" width="8.7265625" style="107"/>
    <col min="11010" max="11010" width="7.81640625" style="107" customWidth="1"/>
    <col min="11011" max="11011" width="14.7265625" style="107" customWidth="1"/>
    <col min="11012" max="11012" width="14.26953125" style="107" customWidth="1"/>
    <col min="11013" max="11015" width="14.7265625" style="107" customWidth="1"/>
    <col min="11016" max="11265" width="8.7265625" style="107"/>
    <col min="11266" max="11266" width="7.81640625" style="107" customWidth="1"/>
    <col min="11267" max="11267" width="14.7265625" style="107" customWidth="1"/>
    <col min="11268" max="11268" width="14.26953125" style="107" customWidth="1"/>
    <col min="11269" max="11271" width="14.7265625" style="107" customWidth="1"/>
    <col min="11272" max="11521" width="8.7265625" style="107"/>
    <col min="11522" max="11522" width="7.81640625" style="107" customWidth="1"/>
    <col min="11523" max="11523" width="14.7265625" style="107" customWidth="1"/>
    <col min="11524" max="11524" width="14.26953125" style="107" customWidth="1"/>
    <col min="11525" max="11527" width="14.7265625" style="107" customWidth="1"/>
    <col min="11528" max="11777" width="8.7265625" style="107"/>
    <col min="11778" max="11778" width="7.81640625" style="107" customWidth="1"/>
    <col min="11779" max="11779" width="14.7265625" style="107" customWidth="1"/>
    <col min="11780" max="11780" width="14.26953125" style="107" customWidth="1"/>
    <col min="11781" max="11783" width="14.7265625" style="107" customWidth="1"/>
    <col min="11784" max="12033" width="8.7265625" style="107"/>
    <col min="12034" max="12034" width="7.81640625" style="107" customWidth="1"/>
    <col min="12035" max="12035" width="14.7265625" style="107" customWidth="1"/>
    <col min="12036" max="12036" width="14.26953125" style="107" customWidth="1"/>
    <col min="12037" max="12039" width="14.7265625" style="107" customWidth="1"/>
    <col min="12040" max="12289" width="8.7265625" style="107"/>
    <col min="12290" max="12290" width="7.81640625" style="107" customWidth="1"/>
    <col min="12291" max="12291" width="14.7265625" style="107" customWidth="1"/>
    <col min="12292" max="12292" width="14.26953125" style="107" customWidth="1"/>
    <col min="12293" max="12295" width="14.7265625" style="107" customWidth="1"/>
    <col min="12296" max="12545" width="8.7265625" style="107"/>
    <col min="12546" max="12546" width="7.81640625" style="107" customWidth="1"/>
    <col min="12547" max="12547" width="14.7265625" style="107" customWidth="1"/>
    <col min="12548" max="12548" width="14.26953125" style="107" customWidth="1"/>
    <col min="12549" max="12551" width="14.7265625" style="107" customWidth="1"/>
    <col min="12552" max="12801" width="8.7265625" style="107"/>
    <col min="12802" max="12802" width="7.81640625" style="107" customWidth="1"/>
    <col min="12803" max="12803" width="14.7265625" style="107" customWidth="1"/>
    <col min="12804" max="12804" width="14.26953125" style="107" customWidth="1"/>
    <col min="12805" max="12807" width="14.7265625" style="107" customWidth="1"/>
    <col min="12808" max="13057" width="8.7265625" style="107"/>
    <col min="13058" max="13058" width="7.81640625" style="107" customWidth="1"/>
    <col min="13059" max="13059" width="14.7265625" style="107" customWidth="1"/>
    <col min="13060" max="13060" width="14.26953125" style="107" customWidth="1"/>
    <col min="13061" max="13063" width="14.7265625" style="107" customWidth="1"/>
    <col min="13064" max="13313" width="8.7265625" style="107"/>
    <col min="13314" max="13314" width="7.81640625" style="107" customWidth="1"/>
    <col min="13315" max="13315" width="14.7265625" style="107" customWidth="1"/>
    <col min="13316" max="13316" width="14.26953125" style="107" customWidth="1"/>
    <col min="13317" max="13319" width="14.7265625" style="107" customWidth="1"/>
    <col min="13320" max="13569" width="8.7265625" style="107"/>
    <col min="13570" max="13570" width="7.81640625" style="107" customWidth="1"/>
    <col min="13571" max="13571" width="14.7265625" style="107" customWidth="1"/>
    <col min="13572" max="13572" width="14.26953125" style="107" customWidth="1"/>
    <col min="13573" max="13575" width="14.7265625" style="107" customWidth="1"/>
    <col min="13576" max="13825" width="8.7265625" style="107"/>
    <col min="13826" max="13826" width="7.81640625" style="107" customWidth="1"/>
    <col min="13827" max="13827" width="14.7265625" style="107" customWidth="1"/>
    <col min="13828" max="13828" width="14.26953125" style="107" customWidth="1"/>
    <col min="13829" max="13831" width="14.7265625" style="107" customWidth="1"/>
    <col min="13832" max="14081" width="8.7265625" style="107"/>
    <col min="14082" max="14082" width="7.81640625" style="107" customWidth="1"/>
    <col min="14083" max="14083" width="14.7265625" style="107" customWidth="1"/>
    <col min="14084" max="14084" width="14.26953125" style="107" customWidth="1"/>
    <col min="14085" max="14087" width="14.7265625" style="107" customWidth="1"/>
    <col min="14088" max="14337" width="8.7265625" style="107"/>
    <col min="14338" max="14338" width="7.81640625" style="107" customWidth="1"/>
    <col min="14339" max="14339" width="14.7265625" style="107" customWidth="1"/>
    <col min="14340" max="14340" width="14.26953125" style="107" customWidth="1"/>
    <col min="14341" max="14343" width="14.7265625" style="107" customWidth="1"/>
    <col min="14344" max="14593" width="8.7265625" style="107"/>
    <col min="14594" max="14594" width="7.81640625" style="107" customWidth="1"/>
    <col min="14595" max="14595" width="14.7265625" style="107" customWidth="1"/>
    <col min="14596" max="14596" width="14.26953125" style="107" customWidth="1"/>
    <col min="14597" max="14599" width="14.7265625" style="107" customWidth="1"/>
    <col min="14600" max="14849" width="8.7265625" style="107"/>
    <col min="14850" max="14850" width="7.81640625" style="107" customWidth="1"/>
    <col min="14851" max="14851" width="14.7265625" style="107" customWidth="1"/>
    <col min="14852" max="14852" width="14.26953125" style="107" customWidth="1"/>
    <col min="14853" max="14855" width="14.7265625" style="107" customWidth="1"/>
    <col min="14856" max="15105" width="8.7265625" style="107"/>
    <col min="15106" max="15106" width="7.81640625" style="107" customWidth="1"/>
    <col min="15107" max="15107" width="14.7265625" style="107" customWidth="1"/>
    <col min="15108" max="15108" width="14.26953125" style="107" customWidth="1"/>
    <col min="15109" max="15111" width="14.7265625" style="107" customWidth="1"/>
    <col min="15112" max="15361" width="8.7265625" style="107"/>
    <col min="15362" max="15362" width="7.81640625" style="107" customWidth="1"/>
    <col min="15363" max="15363" width="14.7265625" style="107" customWidth="1"/>
    <col min="15364" max="15364" width="14.26953125" style="107" customWidth="1"/>
    <col min="15365" max="15367" width="14.7265625" style="107" customWidth="1"/>
    <col min="15368" max="15617" width="8.7265625" style="107"/>
    <col min="15618" max="15618" width="7.81640625" style="107" customWidth="1"/>
    <col min="15619" max="15619" width="14.7265625" style="107" customWidth="1"/>
    <col min="15620" max="15620" width="14.26953125" style="107" customWidth="1"/>
    <col min="15621" max="15623" width="14.7265625" style="107" customWidth="1"/>
    <col min="15624" max="15873" width="8.7265625" style="107"/>
    <col min="15874" max="15874" width="7.81640625" style="107" customWidth="1"/>
    <col min="15875" max="15875" width="14.7265625" style="107" customWidth="1"/>
    <col min="15876" max="15876" width="14.26953125" style="107" customWidth="1"/>
    <col min="15877" max="15879" width="14.7265625" style="107" customWidth="1"/>
    <col min="15880" max="16129" width="8.7265625" style="107"/>
    <col min="16130" max="16130" width="7.81640625" style="107" customWidth="1"/>
    <col min="16131" max="16131" width="14.7265625" style="107" customWidth="1"/>
    <col min="16132" max="16132" width="14.26953125" style="107" customWidth="1"/>
    <col min="16133" max="16135" width="14.7265625" style="107" customWidth="1"/>
    <col min="16136" max="16384" width="8.7265625" style="107"/>
  </cols>
  <sheetData>
    <row r="1" spans="1:16" x14ac:dyDescent="0.35">
      <c r="A1" s="105"/>
      <c r="B1" s="105"/>
      <c r="C1" s="105"/>
      <c r="D1" s="105"/>
      <c r="E1" s="105"/>
      <c r="F1" s="105"/>
      <c r="G1" s="193"/>
    </row>
    <row r="2" spans="1:16" x14ac:dyDescent="0.35">
      <c r="A2" s="105"/>
      <c r="B2" s="105"/>
      <c r="C2" s="105"/>
      <c r="D2" s="105"/>
      <c r="E2" s="105"/>
      <c r="F2" s="108"/>
      <c r="G2" s="194"/>
    </row>
    <row r="3" spans="1:16" x14ac:dyDescent="0.35">
      <c r="A3" s="105"/>
      <c r="B3" s="105"/>
      <c r="C3" s="105"/>
      <c r="D3" s="105"/>
      <c r="E3" s="105"/>
      <c r="F3" s="108"/>
      <c r="G3" s="194"/>
    </row>
    <row r="4" spans="1:16" ht="21" x14ac:dyDescent="0.5">
      <c r="A4" s="105"/>
      <c r="B4" s="110" t="s">
        <v>50</v>
      </c>
      <c r="C4" s="105"/>
      <c r="D4" s="105"/>
      <c r="E4" s="111"/>
      <c r="F4" s="112"/>
      <c r="G4" s="195"/>
      <c r="K4" s="113"/>
      <c r="L4" s="114"/>
    </row>
    <row r="5" spans="1:16" x14ac:dyDescent="0.35">
      <c r="A5" s="105"/>
      <c r="B5" s="105"/>
      <c r="C5" s="105"/>
      <c r="D5" s="105"/>
      <c r="E5" s="105"/>
      <c r="F5" s="112"/>
      <c r="G5" s="196"/>
      <c r="K5" s="115"/>
      <c r="L5" s="114"/>
    </row>
    <row r="6" spans="1:16" x14ac:dyDescent="0.35">
      <c r="A6" s="105"/>
      <c r="B6" s="116" t="s">
        <v>51</v>
      </c>
      <c r="C6" s="117"/>
      <c r="D6" s="118"/>
      <c r="E6" s="119">
        <v>45658</v>
      </c>
      <c r="F6" s="120"/>
      <c r="G6" s="196"/>
      <c r="K6" s="121"/>
      <c r="L6" s="121"/>
    </row>
    <row r="7" spans="1:16" x14ac:dyDescent="0.35">
      <c r="A7" s="105"/>
      <c r="B7" s="122" t="s">
        <v>52</v>
      </c>
      <c r="C7" s="123"/>
      <c r="E7" s="124">
        <v>60</v>
      </c>
      <c r="F7" s="125" t="s">
        <v>53</v>
      </c>
      <c r="G7" s="196"/>
      <c r="J7" s="201"/>
      <c r="K7" s="126"/>
      <c r="L7" s="126"/>
    </row>
    <row r="8" spans="1:16" x14ac:dyDescent="0.35">
      <c r="A8" s="105"/>
      <c r="B8" s="122" t="s">
        <v>58</v>
      </c>
      <c r="C8" s="123"/>
      <c r="D8" s="127">
        <f>E6-1</f>
        <v>45657</v>
      </c>
      <c r="E8" s="128">
        <v>8795.4</v>
      </c>
      <c r="F8" s="125" t="s">
        <v>55</v>
      </c>
      <c r="G8" s="196"/>
      <c r="J8" s="201"/>
      <c r="K8" s="126"/>
      <c r="L8" s="126"/>
    </row>
    <row r="9" spans="1:16" x14ac:dyDescent="0.35">
      <c r="A9" s="105"/>
      <c r="B9" s="122" t="s">
        <v>59</v>
      </c>
      <c r="C9" s="123"/>
      <c r="D9" s="127">
        <f>EOMONTH(D8,E7)</f>
        <v>47483</v>
      </c>
      <c r="E9" s="199">
        <v>0</v>
      </c>
      <c r="F9" s="125" t="s">
        <v>55</v>
      </c>
      <c r="G9" s="196"/>
      <c r="J9" s="201"/>
      <c r="K9" s="126"/>
      <c r="L9" s="126"/>
    </row>
    <row r="10" spans="1:16" x14ac:dyDescent="0.35">
      <c r="A10" s="105"/>
      <c r="B10" s="122" t="s">
        <v>57</v>
      </c>
      <c r="C10" s="123"/>
      <c r="E10" s="130">
        <v>1</v>
      </c>
      <c r="F10" s="125"/>
      <c r="G10" s="196"/>
      <c r="J10" s="201"/>
      <c r="K10" s="131"/>
      <c r="L10" s="131"/>
    </row>
    <row r="11" spans="1:16" x14ac:dyDescent="0.35">
      <c r="A11" s="105"/>
      <c r="B11" s="132" t="s">
        <v>80</v>
      </c>
      <c r="C11" s="133"/>
      <c r="D11" s="134"/>
      <c r="E11" s="200">
        <v>5.8000000000000003E-2</v>
      </c>
      <c r="F11" s="136"/>
      <c r="G11" s="197"/>
      <c r="K11" s="126"/>
      <c r="L11" s="126"/>
      <c r="M11" s="131"/>
      <c r="P11" s="202"/>
    </row>
    <row r="12" spans="1:16" x14ac:dyDescent="0.35">
      <c r="A12" s="105"/>
      <c r="B12" s="124"/>
      <c r="C12" s="123"/>
      <c r="E12" s="138"/>
      <c r="F12" s="124"/>
      <c r="G12" s="197"/>
      <c r="K12" s="126"/>
      <c r="L12" s="126"/>
      <c r="M12" s="131"/>
    </row>
    <row r="13" spans="1:16" x14ac:dyDescent="0.35">
      <c r="G13" s="114"/>
      <c r="L13" s="126"/>
      <c r="M13" s="131"/>
    </row>
    <row r="14" spans="1:16" ht="15" thickBot="1" x14ac:dyDescent="0.4">
      <c r="A14" s="139" t="s">
        <v>61</v>
      </c>
      <c r="B14" s="139" t="s">
        <v>62</v>
      </c>
      <c r="C14" s="139" t="s">
        <v>63</v>
      </c>
      <c r="D14" s="139" t="s">
        <v>64</v>
      </c>
      <c r="E14" s="139" t="s">
        <v>65</v>
      </c>
      <c r="F14" s="139" t="s">
        <v>66</v>
      </c>
      <c r="G14" s="198" t="s">
        <v>67</v>
      </c>
      <c r="K14" s="126"/>
      <c r="L14" s="126"/>
      <c r="M14" s="131"/>
    </row>
    <row r="15" spans="1:16" x14ac:dyDescent="0.35">
      <c r="A15" s="140">
        <f>IF(B15="","",E6)</f>
        <v>45658</v>
      </c>
      <c r="B15" s="123">
        <f>IF(E7&gt;0,1,"")</f>
        <v>1</v>
      </c>
      <c r="C15" s="112">
        <f>IF(B15="","",E8)</f>
        <v>8795.4</v>
      </c>
      <c r="D15" s="141">
        <f>IF(B15="","",IPMT($E$11/12,B15,$E$7,-$E$8,$E$9,0))</f>
        <v>42.511099999999999</v>
      </c>
      <c r="E15" s="141">
        <f>IF(B15="","",PPMT($E$11/12,B15,$E$7,-$E$8,$E$9,0))</f>
        <v>126.71187448684633</v>
      </c>
      <c r="F15" s="141">
        <f>IF(B15="","",SUM(D15:E15))</f>
        <v>169.22297448684634</v>
      </c>
      <c r="G15" s="112">
        <f>IF(B15="","",SUM(C15)-SUM(E15))</f>
        <v>8668.6881255131539</v>
      </c>
      <c r="K15" s="126"/>
      <c r="L15" s="126"/>
      <c r="M15" s="131"/>
    </row>
    <row r="16" spans="1:16" x14ac:dyDescent="0.35">
      <c r="A16" s="140">
        <f>IF(B16="","",EDATE(A15,1))</f>
        <v>45689</v>
      </c>
      <c r="B16" s="123">
        <f>IF(B15="","",IF(SUM(B15)+1&lt;=$E$7,SUM(B15)+1,""))</f>
        <v>2</v>
      </c>
      <c r="C16" s="112">
        <f>IF(B16="","",G15)</f>
        <v>8668.6881255131539</v>
      </c>
      <c r="D16" s="141">
        <f>IF(B16="","",IPMT($E$11/12,B16,$E$7,-$E$8,$E$9,0))</f>
        <v>41.898659273313591</v>
      </c>
      <c r="E16" s="141">
        <f>IF(B16="","",PPMT($E$11/12,B16,$E$7,-$E$8,$E$9,0))</f>
        <v>127.32431521353276</v>
      </c>
      <c r="F16" s="141">
        <f t="shared" ref="F16" si="0">IF(B16="","",SUM(D16:E16))</f>
        <v>169.22297448684634</v>
      </c>
      <c r="G16" s="112">
        <f t="shared" ref="G16:G79" si="1">IF(B16="","",SUM(C16)-SUM(E16))</f>
        <v>8541.363810299621</v>
      </c>
      <c r="K16" s="126"/>
      <c r="L16" s="126"/>
      <c r="M16" s="131"/>
    </row>
    <row r="17" spans="1:13" x14ac:dyDescent="0.35">
      <c r="A17" s="140">
        <f t="shared" ref="A17:A80" si="2">IF(B17="","",EDATE(A16,1))</f>
        <v>45717</v>
      </c>
      <c r="B17" s="123">
        <f t="shared" ref="B17:B80" si="3">IF(B16="","",IF(SUM(B16)+1&lt;=$E$7,SUM(B16)+1,""))</f>
        <v>3</v>
      </c>
      <c r="C17" s="112">
        <f t="shared" ref="C17:C80" si="4">IF(B17="","",G16)</f>
        <v>8541.363810299621</v>
      </c>
      <c r="D17" s="141">
        <f t="shared" ref="D17:D80" si="5">IF(B17="","",IPMT($E$11/12,B17,$E$7,-$E$8,$E$9,0))</f>
        <v>41.283258416448191</v>
      </c>
      <c r="E17" s="141">
        <f t="shared" ref="E17:E80" si="6">IF(B17="","",PPMT($E$11/12,B17,$E$7,-$E$8,$E$9,0))</f>
        <v>127.93971607039816</v>
      </c>
      <c r="F17" s="141">
        <f t="shared" ref="F17:F80" si="7">IF(B17="","",SUM(D17:E17))</f>
        <v>169.22297448684634</v>
      </c>
      <c r="G17" s="112">
        <f t="shared" si="1"/>
        <v>8413.4240942292236</v>
      </c>
      <c r="K17" s="126"/>
      <c r="L17" s="126"/>
      <c r="M17" s="131"/>
    </row>
    <row r="18" spans="1:13" x14ac:dyDescent="0.35">
      <c r="A18" s="140">
        <f t="shared" si="2"/>
        <v>45748</v>
      </c>
      <c r="B18" s="123">
        <f t="shared" si="3"/>
        <v>4</v>
      </c>
      <c r="C18" s="112">
        <f t="shared" si="4"/>
        <v>8413.4240942292236</v>
      </c>
      <c r="D18" s="141">
        <f t="shared" si="5"/>
        <v>40.664883122107923</v>
      </c>
      <c r="E18" s="141">
        <f t="shared" si="6"/>
        <v>128.55809136473843</v>
      </c>
      <c r="F18" s="141">
        <f t="shared" si="7"/>
        <v>169.22297448684634</v>
      </c>
      <c r="G18" s="112">
        <f t="shared" si="1"/>
        <v>8284.8660028644845</v>
      </c>
      <c r="K18" s="126"/>
      <c r="L18" s="126"/>
      <c r="M18" s="131"/>
    </row>
    <row r="19" spans="1:13" x14ac:dyDescent="0.35">
      <c r="A19" s="140">
        <f t="shared" si="2"/>
        <v>45778</v>
      </c>
      <c r="B19" s="123">
        <f t="shared" si="3"/>
        <v>5</v>
      </c>
      <c r="C19" s="112">
        <f t="shared" si="4"/>
        <v>8284.8660028644845</v>
      </c>
      <c r="D19" s="141">
        <f t="shared" si="5"/>
        <v>40.043519013845021</v>
      </c>
      <c r="E19" s="141">
        <f t="shared" si="6"/>
        <v>129.17945547300133</v>
      </c>
      <c r="F19" s="141">
        <f t="shared" si="7"/>
        <v>169.22297448684634</v>
      </c>
      <c r="G19" s="112">
        <f t="shared" si="1"/>
        <v>8155.6865473914831</v>
      </c>
      <c r="K19" s="126"/>
      <c r="L19" s="126"/>
      <c r="M19" s="131"/>
    </row>
    <row r="20" spans="1:13" x14ac:dyDescent="0.35">
      <c r="A20" s="140">
        <f t="shared" si="2"/>
        <v>45809</v>
      </c>
      <c r="B20" s="123">
        <f t="shared" si="3"/>
        <v>6</v>
      </c>
      <c r="C20" s="112">
        <f t="shared" si="4"/>
        <v>8155.6865473914831</v>
      </c>
      <c r="D20" s="141">
        <f t="shared" si="5"/>
        <v>39.419151645725513</v>
      </c>
      <c r="E20" s="141">
        <f t="shared" si="6"/>
        <v>129.80382284112082</v>
      </c>
      <c r="F20" s="141">
        <f t="shared" si="7"/>
        <v>169.22297448684634</v>
      </c>
      <c r="G20" s="112">
        <f t="shared" si="1"/>
        <v>8025.8827245503626</v>
      </c>
      <c r="K20" s="126"/>
      <c r="L20" s="126"/>
      <c r="M20" s="131"/>
    </row>
    <row r="21" spans="1:13" x14ac:dyDescent="0.35">
      <c r="A21" s="140">
        <f t="shared" si="2"/>
        <v>45839</v>
      </c>
      <c r="B21" s="123">
        <f t="shared" si="3"/>
        <v>7</v>
      </c>
      <c r="C21" s="112">
        <f t="shared" si="4"/>
        <v>8025.8827245503626</v>
      </c>
      <c r="D21" s="141">
        <f t="shared" si="5"/>
        <v>38.791766501993429</v>
      </c>
      <c r="E21" s="141">
        <f t="shared" si="6"/>
        <v>130.4312079848529</v>
      </c>
      <c r="F21" s="141">
        <f t="shared" si="7"/>
        <v>169.22297448684634</v>
      </c>
      <c r="G21" s="112">
        <f t="shared" si="1"/>
        <v>7895.4515165655093</v>
      </c>
      <c r="K21" s="126"/>
      <c r="L21" s="126"/>
      <c r="M21" s="131"/>
    </row>
    <row r="22" spans="1:13" x14ac:dyDescent="0.35">
      <c r="A22" s="140">
        <f t="shared" si="2"/>
        <v>45870</v>
      </c>
      <c r="B22" s="123">
        <f t="shared" si="3"/>
        <v>8</v>
      </c>
      <c r="C22" s="112">
        <f t="shared" si="4"/>
        <v>7895.4515165655093</v>
      </c>
      <c r="D22" s="141">
        <f t="shared" si="5"/>
        <v>38.161348996733309</v>
      </c>
      <c r="E22" s="141">
        <f t="shared" si="6"/>
        <v>131.06162549011304</v>
      </c>
      <c r="F22" s="141">
        <f t="shared" si="7"/>
        <v>169.22297448684634</v>
      </c>
      <c r="G22" s="112">
        <f t="shared" si="1"/>
        <v>7764.389891075396</v>
      </c>
      <c r="K22" s="126"/>
      <c r="L22" s="126"/>
      <c r="M22" s="131"/>
    </row>
    <row r="23" spans="1:13" x14ac:dyDescent="0.35">
      <c r="A23" s="140">
        <f t="shared" si="2"/>
        <v>45901</v>
      </c>
      <c r="B23" s="123">
        <f t="shared" si="3"/>
        <v>9</v>
      </c>
      <c r="C23" s="112">
        <f t="shared" si="4"/>
        <v>7764.389891075396</v>
      </c>
      <c r="D23" s="141">
        <f t="shared" si="5"/>
        <v>37.527884473531088</v>
      </c>
      <c r="E23" s="141">
        <f t="shared" si="6"/>
        <v>131.69509001331525</v>
      </c>
      <c r="F23" s="141">
        <f t="shared" si="7"/>
        <v>169.22297448684634</v>
      </c>
      <c r="G23" s="112">
        <f t="shared" si="1"/>
        <v>7632.6948010620808</v>
      </c>
      <c r="K23" s="126"/>
      <c r="L23" s="126"/>
      <c r="M23" s="131"/>
    </row>
    <row r="24" spans="1:13" x14ac:dyDescent="0.35">
      <c r="A24" s="140">
        <f t="shared" si="2"/>
        <v>45931</v>
      </c>
      <c r="B24" s="123">
        <f t="shared" si="3"/>
        <v>10</v>
      </c>
      <c r="C24" s="112">
        <f t="shared" si="4"/>
        <v>7632.6948010620808</v>
      </c>
      <c r="D24" s="141">
        <f t="shared" si="5"/>
        <v>36.8913582051334</v>
      </c>
      <c r="E24" s="141">
        <f t="shared" si="6"/>
        <v>132.33161628171294</v>
      </c>
      <c r="F24" s="141">
        <f t="shared" si="7"/>
        <v>169.22297448684634</v>
      </c>
      <c r="G24" s="112">
        <f t="shared" si="1"/>
        <v>7500.3631847803681</v>
      </c>
      <c r="K24" s="126"/>
      <c r="L24" s="126"/>
      <c r="M24" s="131"/>
    </row>
    <row r="25" spans="1:13" x14ac:dyDescent="0.35">
      <c r="A25" s="140">
        <f t="shared" si="2"/>
        <v>45962</v>
      </c>
      <c r="B25" s="123">
        <f t="shared" si="3"/>
        <v>11</v>
      </c>
      <c r="C25" s="112">
        <f t="shared" si="4"/>
        <v>7500.3631847803681</v>
      </c>
      <c r="D25" s="141">
        <f t="shared" si="5"/>
        <v>36.251755393105121</v>
      </c>
      <c r="E25" s="141">
        <f t="shared" si="6"/>
        <v>132.97121909374121</v>
      </c>
      <c r="F25" s="141">
        <f t="shared" si="7"/>
        <v>169.22297448684634</v>
      </c>
      <c r="G25" s="112">
        <f t="shared" si="1"/>
        <v>7367.3919656866265</v>
      </c>
    </row>
    <row r="26" spans="1:13" x14ac:dyDescent="0.35">
      <c r="A26" s="140">
        <f t="shared" si="2"/>
        <v>45992</v>
      </c>
      <c r="B26" s="123">
        <f t="shared" si="3"/>
        <v>12</v>
      </c>
      <c r="C26" s="112">
        <f t="shared" si="4"/>
        <v>7367.3919656866265</v>
      </c>
      <c r="D26" s="141">
        <f t="shared" si="5"/>
        <v>35.609061167485365</v>
      </c>
      <c r="E26" s="141">
        <f t="shared" si="6"/>
        <v>133.61391331936096</v>
      </c>
      <c r="F26" s="141">
        <f t="shared" si="7"/>
        <v>169.22297448684634</v>
      </c>
      <c r="G26" s="112">
        <f t="shared" si="1"/>
        <v>7233.7780523672654</v>
      </c>
    </row>
    <row r="27" spans="1:13" x14ac:dyDescent="0.35">
      <c r="A27" s="140">
        <f t="shared" si="2"/>
        <v>46023</v>
      </c>
      <c r="B27" s="123">
        <f t="shared" si="3"/>
        <v>13</v>
      </c>
      <c r="C27" s="112">
        <f t="shared" si="4"/>
        <v>7233.7780523672654</v>
      </c>
      <c r="D27" s="141">
        <f t="shared" si="5"/>
        <v>34.963260586441791</v>
      </c>
      <c r="E27" s="141">
        <f t="shared" si="6"/>
        <v>134.25971390040456</v>
      </c>
      <c r="F27" s="141">
        <f t="shared" si="7"/>
        <v>169.22297448684634</v>
      </c>
      <c r="G27" s="112">
        <f t="shared" si="1"/>
        <v>7099.5183384668608</v>
      </c>
    </row>
    <row r="28" spans="1:13" x14ac:dyDescent="0.35">
      <c r="A28" s="140">
        <f t="shared" si="2"/>
        <v>46054</v>
      </c>
      <c r="B28" s="123">
        <f t="shared" si="3"/>
        <v>14</v>
      </c>
      <c r="C28" s="112">
        <f t="shared" si="4"/>
        <v>7099.5183384668608</v>
      </c>
      <c r="D28" s="141">
        <f t="shared" si="5"/>
        <v>34.314338635923171</v>
      </c>
      <c r="E28" s="141">
        <f t="shared" si="6"/>
        <v>134.90863585092319</v>
      </c>
      <c r="F28" s="141">
        <f t="shared" si="7"/>
        <v>169.22297448684637</v>
      </c>
      <c r="G28" s="112">
        <f t="shared" si="1"/>
        <v>6964.6097026159377</v>
      </c>
    </row>
    <row r="29" spans="1:13" x14ac:dyDescent="0.35">
      <c r="A29" s="140">
        <f t="shared" si="2"/>
        <v>46082</v>
      </c>
      <c r="B29" s="123">
        <f t="shared" si="3"/>
        <v>15</v>
      </c>
      <c r="C29" s="112">
        <f t="shared" si="4"/>
        <v>6964.6097026159377</v>
      </c>
      <c r="D29" s="141">
        <f t="shared" si="5"/>
        <v>33.662280229310376</v>
      </c>
      <c r="E29" s="141">
        <f t="shared" si="6"/>
        <v>135.56069425753597</v>
      </c>
      <c r="F29" s="141">
        <f t="shared" si="7"/>
        <v>169.22297448684634</v>
      </c>
      <c r="G29" s="112">
        <f t="shared" si="1"/>
        <v>6829.0490083584018</v>
      </c>
    </row>
    <row r="30" spans="1:13" x14ac:dyDescent="0.35">
      <c r="A30" s="140">
        <f t="shared" si="2"/>
        <v>46113</v>
      </c>
      <c r="B30" s="123">
        <f t="shared" si="3"/>
        <v>16</v>
      </c>
      <c r="C30" s="112">
        <f t="shared" si="4"/>
        <v>6829.0490083584018</v>
      </c>
      <c r="D30" s="141">
        <f t="shared" si="5"/>
        <v>33.007070207065617</v>
      </c>
      <c r="E30" s="141">
        <f t="shared" si="6"/>
        <v>136.21590427978072</v>
      </c>
      <c r="F30" s="141">
        <f t="shared" si="7"/>
        <v>169.22297448684634</v>
      </c>
      <c r="G30" s="112">
        <f t="shared" si="1"/>
        <v>6692.8331040786215</v>
      </c>
    </row>
    <row r="31" spans="1:13" x14ac:dyDescent="0.35">
      <c r="A31" s="140">
        <f t="shared" si="2"/>
        <v>46143</v>
      </c>
      <c r="B31" s="123">
        <f t="shared" si="3"/>
        <v>17</v>
      </c>
      <c r="C31" s="112">
        <f t="shared" si="4"/>
        <v>6692.8331040786215</v>
      </c>
      <c r="D31" s="141">
        <f t="shared" si="5"/>
        <v>32.348693336380009</v>
      </c>
      <c r="E31" s="141">
        <f t="shared" si="6"/>
        <v>136.87428115046635</v>
      </c>
      <c r="F31" s="141">
        <f t="shared" si="7"/>
        <v>169.22297448684634</v>
      </c>
      <c r="G31" s="112">
        <f t="shared" si="1"/>
        <v>6555.9588229281553</v>
      </c>
    </row>
    <row r="32" spans="1:13" x14ac:dyDescent="0.35">
      <c r="A32" s="140">
        <f t="shared" si="2"/>
        <v>46174</v>
      </c>
      <c r="B32" s="123">
        <f t="shared" si="3"/>
        <v>18</v>
      </c>
      <c r="C32" s="112">
        <f t="shared" si="4"/>
        <v>6555.9588229281553</v>
      </c>
      <c r="D32" s="141">
        <f t="shared" si="5"/>
        <v>31.687134310819424</v>
      </c>
      <c r="E32" s="141">
        <f t="shared" si="6"/>
        <v>137.53584017602691</v>
      </c>
      <c r="F32" s="141">
        <f t="shared" si="7"/>
        <v>169.22297448684634</v>
      </c>
      <c r="G32" s="112">
        <f t="shared" si="1"/>
        <v>6418.4229827521285</v>
      </c>
    </row>
    <row r="33" spans="1:7" x14ac:dyDescent="0.35">
      <c r="A33" s="140">
        <f t="shared" si="2"/>
        <v>46204</v>
      </c>
      <c r="B33" s="123">
        <f t="shared" si="3"/>
        <v>19</v>
      </c>
      <c r="C33" s="112">
        <f t="shared" si="4"/>
        <v>6418.4229827521285</v>
      </c>
      <c r="D33" s="141">
        <f t="shared" si="5"/>
        <v>31.022377749968626</v>
      </c>
      <c r="E33" s="141">
        <f t="shared" si="6"/>
        <v>138.20059673687771</v>
      </c>
      <c r="F33" s="141">
        <f t="shared" si="7"/>
        <v>169.22297448684634</v>
      </c>
      <c r="G33" s="112">
        <f t="shared" si="1"/>
        <v>6280.2223860152508</v>
      </c>
    </row>
    <row r="34" spans="1:7" x14ac:dyDescent="0.35">
      <c r="A34" s="140">
        <f t="shared" si="2"/>
        <v>46235</v>
      </c>
      <c r="B34" s="123">
        <f t="shared" si="3"/>
        <v>20</v>
      </c>
      <c r="C34" s="112">
        <f t="shared" si="4"/>
        <v>6280.2223860152508</v>
      </c>
      <c r="D34" s="141">
        <f t="shared" si="5"/>
        <v>30.354408199073713</v>
      </c>
      <c r="E34" s="141">
        <f t="shared" si="6"/>
        <v>138.86856628777264</v>
      </c>
      <c r="F34" s="141">
        <f t="shared" si="7"/>
        <v>169.22297448684634</v>
      </c>
      <c r="G34" s="112">
        <f t="shared" si="1"/>
        <v>6141.3538197274784</v>
      </c>
    </row>
    <row r="35" spans="1:7" x14ac:dyDescent="0.35">
      <c r="A35" s="140">
        <f t="shared" si="2"/>
        <v>46266</v>
      </c>
      <c r="B35" s="123">
        <f t="shared" si="3"/>
        <v>21</v>
      </c>
      <c r="C35" s="112">
        <f t="shared" si="4"/>
        <v>6141.3538197274784</v>
      </c>
      <c r="D35" s="141">
        <f t="shared" si="5"/>
        <v>29.683210128682816</v>
      </c>
      <c r="E35" s="141">
        <f t="shared" si="6"/>
        <v>139.53976435816352</v>
      </c>
      <c r="F35" s="141">
        <f t="shared" si="7"/>
        <v>169.22297448684634</v>
      </c>
      <c r="G35" s="112">
        <f t="shared" si="1"/>
        <v>6001.8140553693147</v>
      </c>
    </row>
    <row r="36" spans="1:7" x14ac:dyDescent="0.35">
      <c r="A36" s="140">
        <f t="shared" si="2"/>
        <v>46296</v>
      </c>
      <c r="B36" s="123">
        <f t="shared" si="3"/>
        <v>22</v>
      </c>
      <c r="C36" s="112">
        <f t="shared" si="4"/>
        <v>6001.8140553693147</v>
      </c>
      <c r="D36" s="141">
        <f t="shared" si="5"/>
        <v>29.008767934285029</v>
      </c>
      <c r="E36" s="141">
        <f t="shared" si="6"/>
        <v>140.21420655256134</v>
      </c>
      <c r="F36" s="141">
        <f t="shared" si="7"/>
        <v>169.22297448684637</v>
      </c>
      <c r="G36" s="112">
        <f t="shared" si="1"/>
        <v>5861.5998488167534</v>
      </c>
    </row>
    <row r="37" spans="1:7" x14ac:dyDescent="0.35">
      <c r="A37" s="140">
        <f t="shared" si="2"/>
        <v>46327</v>
      </c>
      <c r="B37" s="123">
        <f t="shared" si="3"/>
        <v>23</v>
      </c>
      <c r="C37" s="112">
        <f t="shared" si="4"/>
        <v>5861.5998488167534</v>
      </c>
      <c r="D37" s="141">
        <f t="shared" si="5"/>
        <v>28.331065935947645</v>
      </c>
      <c r="E37" s="141">
        <f t="shared" si="6"/>
        <v>140.89190855089868</v>
      </c>
      <c r="F37" s="141">
        <f t="shared" si="7"/>
        <v>169.22297448684631</v>
      </c>
      <c r="G37" s="112">
        <f t="shared" si="1"/>
        <v>5720.7079402658546</v>
      </c>
    </row>
    <row r="38" spans="1:7" x14ac:dyDescent="0.35">
      <c r="A38" s="140">
        <f t="shared" si="2"/>
        <v>46357</v>
      </c>
      <c r="B38" s="123">
        <f t="shared" si="3"/>
        <v>24</v>
      </c>
      <c r="C38" s="112">
        <f t="shared" si="4"/>
        <v>5720.7079402658546</v>
      </c>
      <c r="D38" s="141">
        <f t="shared" si="5"/>
        <v>27.65008837795164</v>
      </c>
      <c r="E38" s="141">
        <f t="shared" si="6"/>
        <v>141.57288610889469</v>
      </c>
      <c r="F38" s="141">
        <f t="shared" si="7"/>
        <v>169.22297448684634</v>
      </c>
      <c r="G38" s="112">
        <f t="shared" si="1"/>
        <v>5579.13505415696</v>
      </c>
    </row>
    <row r="39" spans="1:7" x14ac:dyDescent="0.35">
      <c r="A39" s="140">
        <f t="shared" si="2"/>
        <v>46388</v>
      </c>
      <c r="B39" s="123">
        <f t="shared" si="3"/>
        <v>25</v>
      </c>
      <c r="C39" s="112">
        <f t="shared" si="4"/>
        <v>5579.13505415696</v>
      </c>
      <c r="D39" s="141">
        <f t="shared" si="5"/>
        <v>26.965819428425309</v>
      </c>
      <c r="E39" s="141">
        <f t="shared" si="6"/>
        <v>142.25715505842101</v>
      </c>
      <c r="F39" s="141">
        <f t="shared" si="7"/>
        <v>169.22297448684631</v>
      </c>
      <c r="G39" s="112">
        <f t="shared" si="1"/>
        <v>5436.8778990985393</v>
      </c>
    </row>
    <row r="40" spans="1:7" x14ac:dyDescent="0.35">
      <c r="A40" s="140">
        <f t="shared" si="2"/>
        <v>46419</v>
      </c>
      <c r="B40" s="123">
        <f t="shared" si="3"/>
        <v>26</v>
      </c>
      <c r="C40" s="112">
        <f t="shared" si="4"/>
        <v>5436.8778990985393</v>
      </c>
      <c r="D40" s="141">
        <f t="shared" si="5"/>
        <v>26.278243178976275</v>
      </c>
      <c r="E40" s="141">
        <f t="shared" si="6"/>
        <v>142.94473130787006</v>
      </c>
      <c r="F40" s="141">
        <f t="shared" si="7"/>
        <v>169.22297448684634</v>
      </c>
      <c r="G40" s="112">
        <f t="shared" si="1"/>
        <v>5293.9331677906694</v>
      </c>
    </row>
    <row r="41" spans="1:7" x14ac:dyDescent="0.35">
      <c r="A41" s="140">
        <f t="shared" si="2"/>
        <v>46447</v>
      </c>
      <c r="B41" s="123">
        <f t="shared" si="3"/>
        <v>27</v>
      </c>
      <c r="C41" s="112">
        <f t="shared" si="4"/>
        <v>5293.9331677906694</v>
      </c>
      <c r="D41" s="141">
        <f t="shared" si="5"/>
        <v>25.587343644321574</v>
      </c>
      <c r="E41" s="141">
        <f t="shared" si="6"/>
        <v>143.63563084252476</v>
      </c>
      <c r="F41" s="141">
        <f t="shared" si="7"/>
        <v>169.22297448684634</v>
      </c>
      <c r="G41" s="112">
        <f t="shared" si="1"/>
        <v>5150.2975369481446</v>
      </c>
    </row>
    <row r="42" spans="1:7" x14ac:dyDescent="0.35">
      <c r="A42" s="140">
        <f t="shared" si="2"/>
        <v>46478</v>
      </c>
      <c r="B42" s="123">
        <f t="shared" si="3"/>
        <v>28</v>
      </c>
      <c r="C42" s="112">
        <f t="shared" si="4"/>
        <v>5150.2975369481446</v>
      </c>
      <c r="D42" s="141">
        <f t="shared" si="5"/>
        <v>24.893104761916039</v>
      </c>
      <c r="E42" s="141">
        <f t="shared" si="6"/>
        <v>144.32986972493032</v>
      </c>
      <c r="F42" s="141">
        <f t="shared" si="7"/>
        <v>169.22297448684637</v>
      </c>
      <c r="G42" s="112">
        <f t="shared" si="1"/>
        <v>5005.9676672232144</v>
      </c>
    </row>
    <row r="43" spans="1:7" x14ac:dyDescent="0.35">
      <c r="A43" s="140">
        <f t="shared" si="2"/>
        <v>46508</v>
      </c>
      <c r="B43" s="123">
        <f t="shared" si="3"/>
        <v>29</v>
      </c>
      <c r="C43" s="112">
        <f t="shared" si="4"/>
        <v>5005.9676672232144</v>
      </c>
      <c r="D43" s="141">
        <f t="shared" si="5"/>
        <v>24.195510391578875</v>
      </c>
      <c r="E43" s="141">
        <f t="shared" si="6"/>
        <v>145.02746409526748</v>
      </c>
      <c r="F43" s="141">
        <f t="shared" si="7"/>
        <v>169.22297448684634</v>
      </c>
      <c r="G43" s="112">
        <f t="shared" si="1"/>
        <v>4860.9402031279469</v>
      </c>
    </row>
    <row r="44" spans="1:7" x14ac:dyDescent="0.35">
      <c r="A44" s="140">
        <f t="shared" si="2"/>
        <v>46539</v>
      </c>
      <c r="B44" s="123">
        <f t="shared" si="3"/>
        <v>30</v>
      </c>
      <c r="C44" s="112">
        <f t="shared" si="4"/>
        <v>4860.9402031279469</v>
      </c>
      <c r="D44" s="141">
        <f t="shared" si="5"/>
        <v>23.494544315118414</v>
      </c>
      <c r="E44" s="141">
        <f t="shared" si="6"/>
        <v>145.72843017172792</v>
      </c>
      <c r="F44" s="141">
        <f t="shared" si="7"/>
        <v>169.22297448684634</v>
      </c>
      <c r="G44" s="112">
        <f t="shared" si="1"/>
        <v>4715.2117729562187</v>
      </c>
    </row>
    <row r="45" spans="1:7" x14ac:dyDescent="0.35">
      <c r="A45" s="140">
        <f t="shared" si="2"/>
        <v>46569</v>
      </c>
      <c r="B45" s="123">
        <f t="shared" si="3"/>
        <v>31</v>
      </c>
      <c r="C45" s="112">
        <f t="shared" si="4"/>
        <v>4715.2117729562187</v>
      </c>
      <c r="D45" s="141">
        <f t="shared" si="5"/>
        <v>22.790190235955059</v>
      </c>
      <c r="E45" s="141">
        <f t="shared" si="6"/>
        <v>146.43278425089127</v>
      </c>
      <c r="F45" s="141">
        <f t="shared" si="7"/>
        <v>169.22297448684634</v>
      </c>
      <c r="G45" s="112">
        <f t="shared" si="1"/>
        <v>4568.7789887053277</v>
      </c>
    </row>
    <row r="46" spans="1:7" x14ac:dyDescent="0.35">
      <c r="A46" s="140">
        <f t="shared" si="2"/>
        <v>46600</v>
      </c>
      <c r="B46" s="123">
        <f t="shared" si="3"/>
        <v>32</v>
      </c>
      <c r="C46" s="112">
        <f t="shared" si="4"/>
        <v>4568.7789887053277</v>
      </c>
      <c r="D46" s="141">
        <f t="shared" si="5"/>
        <v>22.082431778742421</v>
      </c>
      <c r="E46" s="141">
        <f t="shared" si="6"/>
        <v>147.14054270810391</v>
      </c>
      <c r="F46" s="141">
        <f t="shared" si="7"/>
        <v>169.22297448684634</v>
      </c>
      <c r="G46" s="112">
        <f t="shared" si="1"/>
        <v>4421.6384459972242</v>
      </c>
    </row>
    <row r="47" spans="1:7" x14ac:dyDescent="0.35">
      <c r="A47" s="140">
        <f t="shared" si="2"/>
        <v>46631</v>
      </c>
      <c r="B47" s="123">
        <f t="shared" si="3"/>
        <v>33</v>
      </c>
      <c r="C47" s="112">
        <f t="shared" si="4"/>
        <v>4421.6384459972242</v>
      </c>
      <c r="D47" s="141">
        <f t="shared" si="5"/>
        <v>21.371252488986588</v>
      </c>
      <c r="E47" s="141">
        <f t="shared" si="6"/>
        <v>147.85172199785976</v>
      </c>
      <c r="F47" s="141">
        <f t="shared" si="7"/>
        <v>169.22297448684634</v>
      </c>
      <c r="G47" s="112">
        <f t="shared" si="1"/>
        <v>4273.7867239993648</v>
      </c>
    </row>
    <row r="48" spans="1:7" x14ac:dyDescent="0.35">
      <c r="A48" s="140">
        <f t="shared" si="2"/>
        <v>46661</v>
      </c>
      <c r="B48" s="123">
        <f t="shared" si="3"/>
        <v>34</v>
      </c>
      <c r="C48" s="112">
        <f t="shared" si="4"/>
        <v>4273.7867239993648</v>
      </c>
      <c r="D48" s="141">
        <f t="shared" si="5"/>
        <v>20.656635832663596</v>
      </c>
      <c r="E48" s="141">
        <f t="shared" si="6"/>
        <v>148.56633865418274</v>
      </c>
      <c r="F48" s="141">
        <f t="shared" si="7"/>
        <v>169.22297448684634</v>
      </c>
      <c r="G48" s="112">
        <f t="shared" si="1"/>
        <v>4125.220385345182</v>
      </c>
    </row>
    <row r="49" spans="1:7" x14ac:dyDescent="0.35">
      <c r="A49" s="140">
        <f t="shared" si="2"/>
        <v>46692</v>
      </c>
      <c r="B49" s="123">
        <f t="shared" si="3"/>
        <v>35</v>
      </c>
      <c r="C49" s="112">
        <f t="shared" si="4"/>
        <v>4125.220385345182</v>
      </c>
      <c r="D49" s="141">
        <f t="shared" si="5"/>
        <v>19.938565195835046</v>
      </c>
      <c r="E49" s="141">
        <f t="shared" si="6"/>
        <v>149.28440929101131</v>
      </c>
      <c r="F49" s="141">
        <f t="shared" si="7"/>
        <v>169.22297448684637</v>
      </c>
      <c r="G49" s="112">
        <f t="shared" si="1"/>
        <v>3975.9359760541706</v>
      </c>
    </row>
    <row r="50" spans="1:7" x14ac:dyDescent="0.35">
      <c r="A50" s="140">
        <f t="shared" si="2"/>
        <v>46722</v>
      </c>
      <c r="B50" s="123">
        <f t="shared" si="3"/>
        <v>36</v>
      </c>
      <c r="C50" s="112">
        <f t="shared" si="4"/>
        <v>3975.9359760541706</v>
      </c>
      <c r="D50" s="141">
        <f t="shared" si="5"/>
        <v>19.217023884261824</v>
      </c>
      <c r="E50" s="141">
        <f t="shared" si="6"/>
        <v>150.00595060258451</v>
      </c>
      <c r="F50" s="141">
        <f t="shared" si="7"/>
        <v>169.22297448684634</v>
      </c>
      <c r="G50" s="112">
        <f t="shared" si="1"/>
        <v>3825.9300254515861</v>
      </c>
    </row>
    <row r="51" spans="1:7" x14ac:dyDescent="0.35">
      <c r="A51" s="140">
        <f t="shared" si="2"/>
        <v>46753</v>
      </c>
      <c r="B51" s="123">
        <f t="shared" si="3"/>
        <v>37</v>
      </c>
      <c r="C51" s="112">
        <f t="shared" si="4"/>
        <v>3825.9300254515861</v>
      </c>
      <c r="D51" s="141">
        <f t="shared" si="5"/>
        <v>18.491995123016</v>
      </c>
      <c r="E51" s="141">
        <f t="shared" si="6"/>
        <v>150.73097936383036</v>
      </c>
      <c r="F51" s="141">
        <f t="shared" si="7"/>
        <v>169.22297448684637</v>
      </c>
      <c r="G51" s="112">
        <f t="shared" si="1"/>
        <v>3675.1990460877555</v>
      </c>
    </row>
    <row r="52" spans="1:7" x14ac:dyDescent="0.35">
      <c r="A52" s="140">
        <f t="shared" si="2"/>
        <v>46784</v>
      </c>
      <c r="B52" s="123">
        <f t="shared" si="3"/>
        <v>38</v>
      </c>
      <c r="C52" s="112">
        <f t="shared" si="4"/>
        <v>3675.1990460877555</v>
      </c>
      <c r="D52" s="141">
        <f t="shared" si="5"/>
        <v>17.76346205609082</v>
      </c>
      <c r="E52" s="141">
        <f t="shared" si="6"/>
        <v>151.45951243075552</v>
      </c>
      <c r="F52" s="141">
        <f t="shared" si="7"/>
        <v>169.22297448684634</v>
      </c>
      <c r="G52" s="112">
        <f t="shared" si="1"/>
        <v>3523.7395336569998</v>
      </c>
    </row>
    <row r="53" spans="1:7" x14ac:dyDescent="0.35">
      <c r="A53" s="140">
        <f t="shared" si="2"/>
        <v>46813</v>
      </c>
      <c r="B53" s="123">
        <f t="shared" si="3"/>
        <v>39</v>
      </c>
      <c r="C53" s="112">
        <f t="shared" si="4"/>
        <v>3523.7395336569998</v>
      </c>
      <c r="D53" s="141">
        <f t="shared" si="5"/>
        <v>17.031407746008838</v>
      </c>
      <c r="E53" s="141">
        <f t="shared" si="6"/>
        <v>152.19156674083752</v>
      </c>
      <c r="F53" s="141">
        <f t="shared" si="7"/>
        <v>169.22297448684634</v>
      </c>
      <c r="G53" s="112">
        <f t="shared" si="1"/>
        <v>3371.5479669161623</v>
      </c>
    </row>
    <row r="54" spans="1:7" x14ac:dyDescent="0.35">
      <c r="A54" s="140">
        <f t="shared" si="2"/>
        <v>46844</v>
      </c>
      <c r="B54" s="123">
        <f t="shared" si="3"/>
        <v>40</v>
      </c>
      <c r="C54" s="112">
        <f t="shared" si="4"/>
        <v>3371.5479669161623</v>
      </c>
      <c r="D54" s="141">
        <f t="shared" si="5"/>
        <v>16.295815173428117</v>
      </c>
      <c r="E54" s="141">
        <f t="shared" si="6"/>
        <v>152.92715931341823</v>
      </c>
      <c r="F54" s="141">
        <f t="shared" si="7"/>
        <v>169.22297448684634</v>
      </c>
      <c r="G54" s="112">
        <f t="shared" si="1"/>
        <v>3218.6208076027442</v>
      </c>
    </row>
    <row r="55" spans="1:7" x14ac:dyDescent="0.35">
      <c r="A55" s="140">
        <f t="shared" si="2"/>
        <v>46874</v>
      </c>
      <c r="B55" s="123">
        <f t="shared" si="3"/>
        <v>41</v>
      </c>
      <c r="C55" s="112">
        <f t="shared" si="4"/>
        <v>3218.6208076027442</v>
      </c>
      <c r="D55" s="141">
        <f t="shared" si="5"/>
        <v>15.556667236746602</v>
      </c>
      <c r="E55" s="141">
        <f t="shared" si="6"/>
        <v>153.66630725009975</v>
      </c>
      <c r="F55" s="141">
        <f t="shared" si="7"/>
        <v>169.22297448684634</v>
      </c>
      <c r="G55" s="112">
        <f t="shared" si="1"/>
        <v>3064.9545003526446</v>
      </c>
    </row>
    <row r="56" spans="1:7" x14ac:dyDescent="0.35">
      <c r="A56" s="140">
        <f t="shared" si="2"/>
        <v>46905</v>
      </c>
      <c r="B56" s="123">
        <f t="shared" si="3"/>
        <v>42</v>
      </c>
      <c r="C56" s="112">
        <f t="shared" si="4"/>
        <v>3064.9545003526446</v>
      </c>
      <c r="D56" s="141">
        <f t="shared" si="5"/>
        <v>14.813946751704449</v>
      </c>
      <c r="E56" s="141">
        <f t="shared" si="6"/>
        <v>154.4090277351419</v>
      </c>
      <c r="F56" s="141">
        <f t="shared" si="7"/>
        <v>169.22297448684634</v>
      </c>
      <c r="G56" s="112">
        <f t="shared" si="1"/>
        <v>2910.5454726175026</v>
      </c>
    </row>
    <row r="57" spans="1:7" x14ac:dyDescent="0.35">
      <c r="A57" s="140">
        <f t="shared" si="2"/>
        <v>46935</v>
      </c>
      <c r="B57" s="123">
        <f t="shared" si="3"/>
        <v>43</v>
      </c>
      <c r="C57" s="112">
        <f t="shared" si="4"/>
        <v>2910.5454726175026</v>
      </c>
      <c r="D57" s="141">
        <f t="shared" si="5"/>
        <v>14.067636450984599</v>
      </c>
      <c r="E57" s="141">
        <f t="shared" si="6"/>
        <v>155.15533803586175</v>
      </c>
      <c r="F57" s="141">
        <f t="shared" si="7"/>
        <v>169.22297448684634</v>
      </c>
      <c r="G57" s="112">
        <f t="shared" si="1"/>
        <v>2755.3901345816407</v>
      </c>
    </row>
    <row r="58" spans="1:7" x14ac:dyDescent="0.35">
      <c r="A58" s="140">
        <f t="shared" si="2"/>
        <v>46966</v>
      </c>
      <c r="B58" s="123">
        <f t="shared" si="3"/>
        <v>44</v>
      </c>
      <c r="C58" s="112">
        <f t="shared" si="4"/>
        <v>2755.3901345816407</v>
      </c>
      <c r="D58" s="141">
        <f t="shared" si="5"/>
        <v>13.317718983811268</v>
      </c>
      <c r="E58" s="141">
        <f t="shared" si="6"/>
        <v>155.90525550303508</v>
      </c>
      <c r="F58" s="141">
        <f t="shared" si="7"/>
        <v>169.22297448684634</v>
      </c>
      <c r="G58" s="112">
        <f t="shared" si="1"/>
        <v>2599.4848790786054</v>
      </c>
    </row>
    <row r="59" spans="1:7" x14ac:dyDescent="0.35">
      <c r="A59" s="140">
        <f t="shared" si="2"/>
        <v>46997</v>
      </c>
      <c r="B59" s="123">
        <f t="shared" si="3"/>
        <v>45</v>
      </c>
      <c r="C59" s="112">
        <f t="shared" si="4"/>
        <v>2599.4848790786054</v>
      </c>
      <c r="D59" s="141">
        <f t="shared" si="5"/>
        <v>12.564176915546598</v>
      </c>
      <c r="E59" s="141">
        <f t="shared" si="6"/>
        <v>156.65879757129974</v>
      </c>
      <c r="F59" s="141">
        <f t="shared" si="7"/>
        <v>169.22297448684634</v>
      </c>
      <c r="G59" s="112">
        <f t="shared" si="1"/>
        <v>2442.8260815073058</v>
      </c>
    </row>
    <row r="60" spans="1:7" x14ac:dyDescent="0.35">
      <c r="A60" s="140">
        <f t="shared" si="2"/>
        <v>47027</v>
      </c>
      <c r="B60" s="123">
        <f t="shared" si="3"/>
        <v>46</v>
      </c>
      <c r="C60" s="112">
        <f t="shared" si="4"/>
        <v>2442.8260815073058</v>
      </c>
      <c r="D60" s="141">
        <f t="shared" si="5"/>
        <v>11.806992727285317</v>
      </c>
      <c r="E60" s="141">
        <f t="shared" si="6"/>
        <v>157.41598175956105</v>
      </c>
      <c r="F60" s="141">
        <f t="shared" si="7"/>
        <v>169.22297448684637</v>
      </c>
      <c r="G60" s="112">
        <f t="shared" si="1"/>
        <v>2285.4100997477449</v>
      </c>
    </row>
    <row r="61" spans="1:7" x14ac:dyDescent="0.35">
      <c r="A61" s="140">
        <f t="shared" si="2"/>
        <v>47058</v>
      </c>
      <c r="B61" s="123">
        <f t="shared" si="3"/>
        <v>47</v>
      </c>
      <c r="C61" s="112">
        <f t="shared" si="4"/>
        <v>2285.4100997477449</v>
      </c>
      <c r="D61" s="141">
        <f t="shared" si="5"/>
        <v>11.046148815447436</v>
      </c>
      <c r="E61" s="141">
        <f t="shared" si="6"/>
        <v>158.17682567139889</v>
      </c>
      <c r="F61" s="141">
        <f t="shared" si="7"/>
        <v>169.22297448684631</v>
      </c>
      <c r="G61" s="112">
        <f t="shared" si="1"/>
        <v>2127.2332740763459</v>
      </c>
    </row>
    <row r="62" spans="1:7" x14ac:dyDescent="0.35">
      <c r="A62" s="140">
        <f t="shared" si="2"/>
        <v>47088</v>
      </c>
      <c r="B62" s="123">
        <f t="shared" si="3"/>
        <v>48</v>
      </c>
      <c r="C62" s="112">
        <f t="shared" si="4"/>
        <v>2127.2332740763459</v>
      </c>
      <c r="D62" s="141">
        <f t="shared" si="5"/>
        <v>10.28162749136901</v>
      </c>
      <c r="E62" s="141">
        <f t="shared" si="6"/>
        <v>158.94134699547735</v>
      </c>
      <c r="F62" s="141">
        <f t="shared" si="7"/>
        <v>169.22297448684637</v>
      </c>
      <c r="G62" s="112">
        <f t="shared" si="1"/>
        <v>1968.2919270808686</v>
      </c>
    </row>
    <row r="63" spans="1:7" x14ac:dyDescent="0.35">
      <c r="A63" s="140">
        <f t="shared" si="2"/>
        <v>47119</v>
      </c>
      <c r="B63" s="123">
        <f t="shared" si="3"/>
        <v>49</v>
      </c>
      <c r="C63" s="112">
        <f t="shared" si="4"/>
        <v>1968.2919270808686</v>
      </c>
      <c r="D63" s="141">
        <f t="shared" si="5"/>
        <v>9.5134109808908693</v>
      </c>
      <c r="E63" s="141">
        <f t="shared" si="6"/>
        <v>159.70956350595546</v>
      </c>
      <c r="F63" s="141">
        <f t="shared" si="7"/>
        <v>169.22297448684634</v>
      </c>
      <c r="G63" s="112">
        <f t="shared" si="1"/>
        <v>1808.5823635749132</v>
      </c>
    </row>
    <row r="64" spans="1:7" x14ac:dyDescent="0.35">
      <c r="A64" s="140">
        <f t="shared" si="2"/>
        <v>47150</v>
      </c>
      <c r="B64" s="123">
        <f t="shared" si="3"/>
        <v>50</v>
      </c>
      <c r="C64" s="112">
        <f t="shared" si="4"/>
        <v>1808.5823635749132</v>
      </c>
      <c r="D64" s="141">
        <f t="shared" si="5"/>
        <v>8.7414814239454159</v>
      </c>
      <c r="E64" s="141">
        <f t="shared" si="6"/>
        <v>160.48149306290091</v>
      </c>
      <c r="F64" s="141">
        <f t="shared" si="7"/>
        <v>169.22297448684634</v>
      </c>
      <c r="G64" s="112">
        <f t="shared" si="1"/>
        <v>1648.1008705120123</v>
      </c>
    </row>
    <row r="65" spans="1:7" x14ac:dyDescent="0.35">
      <c r="A65" s="140">
        <f t="shared" si="2"/>
        <v>47178</v>
      </c>
      <c r="B65" s="123">
        <f t="shared" si="3"/>
        <v>51</v>
      </c>
      <c r="C65" s="112">
        <f t="shared" si="4"/>
        <v>1648.1008705120123</v>
      </c>
      <c r="D65" s="141">
        <f t="shared" si="5"/>
        <v>7.9658208741413965</v>
      </c>
      <c r="E65" s="141">
        <f t="shared" si="6"/>
        <v>161.25715361270494</v>
      </c>
      <c r="F65" s="141">
        <f t="shared" si="7"/>
        <v>169.22297448684634</v>
      </c>
      <c r="G65" s="112">
        <f t="shared" si="1"/>
        <v>1486.8437168993073</v>
      </c>
    </row>
    <row r="66" spans="1:7" x14ac:dyDescent="0.35">
      <c r="A66" s="140">
        <f t="shared" si="2"/>
        <v>47209</v>
      </c>
      <c r="B66" s="123">
        <f t="shared" si="3"/>
        <v>52</v>
      </c>
      <c r="C66" s="112">
        <f t="shared" si="4"/>
        <v>1486.8437168993073</v>
      </c>
      <c r="D66" s="141">
        <f t="shared" si="5"/>
        <v>7.1864112983466546</v>
      </c>
      <c r="E66" s="141">
        <f t="shared" si="6"/>
        <v>162.03656318849966</v>
      </c>
      <c r="F66" s="141">
        <f t="shared" si="7"/>
        <v>169.22297448684631</v>
      </c>
      <c r="G66" s="112">
        <f t="shared" si="1"/>
        <v>1324.8071537108076</v>
      </c>
    </row>
    <row r="67" spans="1:7" x14ac:dyDescent="0.35">
      <c r="A67" s="140">
        <f t="shared" si="2"/>
        <v>47239</v>
      </c>
      <c r="B67" s="123">
        <f t="shared" si="3"/>
        <v>53</v>
      </c>
      <c r="C67" s="112">
        <f t="shared" si="4"/>
        <v>1324.8071537108076</v>
      </c>
      <c r="D67" s="141">
        <f t="shared" si="5"/>
        <v>6.4032345762689085</v>
      </c>
      <c r="E67" s="141">
        <f t="shared" si="6"/>
        <v>162.81973991057745</v>
      </c>
      <c r="F67" s="141">
        <f t="shared" si="7"/>
        <v>169.22297448684637</v>
      </c>
      <c r="G67" s="112">
        <f t="shared" si="1"/>
        <v>1161.9874138002301</v>
      </c>
    </row>
    <row r="68" spans="1:7" x14ac:dyDescent="0.35">
      <c r="A68" s="140">
        <f t="shared" si="2"/>
        <v>47270</v>
      </c>
      <c r="B68" s="123">
        <f t="shared" si="3"/>
        <v>54</v>
      </c>
      <c r="C68" s="112">
        <f t="shared" si="4"/>
        <v>1161.9874138002301</v>
      </c>
      <c r="D68" s="141">
        <f t="shared" si="5"/>
        <v>5.6162725000344507</v>
      </c>
      <c r="E68" s="141">
        <f t="shared" si="6"/>
        <v>163.60670198681188</v>
      </c>
      <c r="F68" s="141">
        <f t="shared" si="7"/>
        <v>169.22297448684634</v>
      </c>
      <c r="G68" s="112">
        <f t="shared" si="1"/>
        <v>998.3807118134182</v>
      </c>
    </row>
    <row r="69" spans="1:7" x14ac:dyDescent="0.35">
      <c r="A69" s="140">
        <f t="shared" si="2"/>
        <v>47300</v>
      </c>
      <c r="B69" s="123">
        <f t="shared" si="3"/>
        <v>55</v>
      </c>
      <c r="C69" s="112">
        <f t="shared" si="4"/>
        <v>998.3807118134182</v>
      </c>
      <c r="D69" s="141">
        <f t="shared" si="5"/>
        <v>4.8255067737648591</v>
      </c>
      <c r="E69" s="141">
        <f t="shared" si="6"/>
        <v>164.39746771308148</v>
      </c>
      <c r="F69" s="141">
        <f t="shared" si="7"/>
        <v>169.22297448684634</v>
      </c>
      <c r="G69" s="112">
        <f t="shared" si="1"/>
        <v>833.98324410033672</v>
      </c>
    </row>
    <row r="70" spans="1:7" x14ac:dyDescent="0.35">
      <c r="A70" s="140">
        <f t="shared" si="2"/>
        <v>47331</v>
      </c>
      <c r="B70" s="123">
        <f t="shared" si="3"/>
        <v>56</v>
      </c>
      <c r="C70" s="112">
        <f t="shared" si="4"/>
        <v>833.98324410033672</v>
      </c>
      <c r="D70" s="141">
        <f t="shared" si="5"/>
        <v>4.0309190131516317</v>
      </c>
      <c r="E70" s="141">
        <f t="shared" si="6"/>
        <v>165.19205547369469</v>
      </c>
      <c r="F70" s="141">
        <f t="shared" si="7"/>
        <v>169.22297448684634</v>
      </c>
      <c r="G70" s="112">
        <f t="shared" si="1"/>
        <v>668.791188626642</v>
      </c>
    </row>
    <row r="71" spans="1:7" x14ac:dyDescent="0.35">
      <c r="A71" s="140">
        <f t="shared" si="2"/>
        <v>47362</v>
      </c>
      <c r="B71" s="123">
        <f t="shared" si="3"/>
        <v>57</v>
      </c>
      <c r="C71" s="112">
        <f t="shared" si="4"/>
        <v>668.791188626642</v>
      </c>
      <c r="D71" s="141">
        <f t="shared" si="5"/>
        <v>3.2324907450287741</v>
      </c>
      <c r="E71" s="141">
        <f t="shared" si="6"/>
        <v>165.99048374181757</v>
      </c>
      <c r="F71" s="141">
        <f t="shared" si="7"/>
        <v>169.22297448684634</v>
      </c>
      <c r="G71" s="112">
        <f t="shared" si="1"/>
        <v>502.80070488482443</v>
      </c>
    </row>
    <row r="72" spans="1:7" x14ac:dyDescent="0.35">
      <c r="A72" s="140">
        <f t="shared" si="2"/>
        <v>47392</v>
      </c>
      <c r="B72" s="123">
        <f t="shared" si="3"/>
        <v>58</v>
      </c>
      <c r="C72" s="112">
        <f t="shared" si="4"/>
        <v>502.80070488482443</v>
      </c>
      <c r="D72" s="141">
        <f t="shared" si="5"/>
        <v>2.4302034069433223</v>
      </c>
      <c r="E72" s="141">
        <f t="shared" si="6"/>
        <v>166.79277107990302</v>
      </c>
      <c r="F72" s="141">
        <f t="shared" si="7"/>
        <v>169.22297448684634</v>
      </c>
      <c r="G72" s="112">
        <f t="shared" si="1"/>
        <v>336.00793380492144</v>
      </c>
    </row>
    <row r="73" spans="1:7" x14ac:dyDescent="0.35">
      <c r="A73" s="140">
        <f t="shared" si="2"/>
        <v>47423</v>
      </c>
      <c r="B73" s="123">
        <f t="shared" si="3"/>
        <v>59</v>
      </c>
      <c r="C73" s="112">
        <f t="shared" si="4"/>
        <v>336.00793380492144</v>
      </c>
      <c r="D73" s="141">
        <f t="shared" si="5"/>
        <v>1.6240383467237913</v>
      </c>
      <c r="E73" s="141">
        <f t="shared" si="6"/>
        <v>167.59893614012253</v>
      </c>
      <c r="F73" s="141">
        <f t="shared" si="7"/>
        <v>169.22297448684631</v>
      </c>
      <c r="G73" s="112">
        <f t="shared" si="1"/>
        <v>168.4089976647989</v>
      </c>
    </row>
    <row r="74" spans="1:7" x14ac:dyDescent="0.35">
      <c r="A74" s="140">
        <f t="shared" si="2"/>
        <v>47453</v>
      </c>
      <c r="B74" s="123">
        <f t="shared" si="3"/>
        <v>60</v>
      </c>
      <c r="C74" s="112">
        <f t="shared" si="4"/>
        <v>168.4089976647989</v>
      </c>
      <c r="D74" s="141">
        <f t="shared" si="5"/>
        <v>0.81397682204653232</v>
      </c>
      <c r="E74" s="141">
        <f t="shared" si="6"/>
        <v>168.40899766479978</v>
      </c>
      <c r="F74" s="141">
        <f t="shared" si="7"/>
        <v>169.22297448684631</v>
      </c>
      <c r="G74" s="112">
        <f t="shared" si="1"/>
        <v>-8.8107299234252423E-13</v>
      </c>
    </row>
    <row r="75" spans="1:7" x14ac:dyDescent="0.35">
      <c r="A75" s="140" t="str">
        <f t="shared" si="2"/>
        <v/>
      </c>
      <c r="B75" s="123" t="str">
        <f t="shared" si="3"/>
        <v/>
      </c>
      <c r="C75" s="112" t="str">
        <f t="shared" si="4"/>
        <v/>
      </c>
      <c r="D75" s="141" t="str">
        <f t="shared" si="5"/>
        <v/>
      </c>
      <c r="E75" s="141" t="str">
        <f t="shared" si="6"/>
        <v/>
      </c>
      <c r="F75" s="141" t="str">
        <f t="shared" si="7"/>
        <v/>
      </c>
      <c r="G75" s="112" t="str">
        <f t="shared" si="1"/>
        <v/>
      </c>
    </row>
    <row r="76" spans="1:7" x14ac:dyDescent="0.35">
      <c r="A76" s="140" t="str">
        <f t="shared" si="2"/>
        <v/>
      </c>
      <c r="B76" s="123" t="str">
        <f t="shared" si="3"/>
        <v/>
      </c>
      <c r="C76" s="112" t="str">
        <f t="shared" si="4"/>
        <v/>
      </c>
      <c r="D76" s="141" t="str">
        <f t="shared" si="5"/>
        <v/>
      </c>
      <c r="E76" s="141" t="str">
        <f t="shared" si="6"/>
        <v/>
      </c>
      <c r="F76" s="141" t="str">
        <f t="shared" si="7"/>
        <v/>
      </c>
      <c r="G76" s="112" t="str">
        <f t="shared" si="1"/>
        <v/>
      </c>
    </row>
    <row r="77" spans="1:7" x14ac:dyDescent="0.35">
      <c r="A77" s="140" t="str">
        <f t="shared" si="2"/>
        <v/>
      </c>
      <c r="B77" s="123" t="str">
        <f t="shared" si="3"/>
        <v/>
      </c>
      <c r="C77" s="112" t="str">
        <f t="shared" si="4"/>
        <v/>
      </c>
      <c r="D77" s="141" t="str">
        <f t="shared" si="5"/>
        <v/>
      </c>
      <c r="E77" s="141" t="str">
        <f t="shared" si="6"/>
        <v/>
      </c>
      <c r="F77" s="141" t="str">
        <f t="shared" si="7"/>
        <v/>
      </c>
      <c r="G77" s="112" t="str">
        <f t="shared" si="1"/>
        <v/>
      </c>
    </row>
    <row r="78" spans="1:7" x14ac:dyDescent="0.35">
      <c r="A78" s="140" t="str">
        <f t="shared" si="2"/>
        <v/>
      </c>
      <c r="B78" s="123" t="str">
        <f t="shared" si="3"/>
        <v/>
      </c>
      <c r="C78" s="112" t="str">
        <f t="shared" si="4"/>
        <v/>
      </c>
      <c r="D78" s="141" t="str">
        <f t="shared" si="5"/>
        <v/>
      </c>
      <c r="E78" s="141" t="str">
        <f t="shared" si="6"/>
        <v/>
      </c>
      <c r="F78" s="141" t="str">
        <f t="shared" si="7"/>
        <v/>
      </c>
      <c r="G78" s="112" t="str">
        <f t="shared" si="1"/>
        <v/>
      </c>
    </row>
    <row r="79" spans="1:7" x14ac:dyDescent="0.35">
      <c r="A79" s="140" t="str">
        <f t="shared" si="2"/>
        <v/>
      </c>
      <c r="B79" s="123" t="str">
        <f t="shared" si="3"/>
        <v/>
      </c>
      <c r="C79" s="112" t="str">
        <f t="shared" si="4"/>
        <v/>
      </c>
      <c r="D79" s="141" t="str">
        <f t="shared" si="5"/>
        <v/>
      </c>
      <c r="E79" s="141" t="str">
        <f t="shared" si="6"/>
        <v/>
      </c>
      <c r="F79" s="141" t="str">
        <f t="shared" si="7"/>
        <v/>
      </c>
      <c r="G79" s="112" t="str">
        <f t="shared" si="1"/>
        <v/>
      </c>
    </row>
    <row r="80" spans="1:7" x14ac:dyDescent="0.35">
      <c r="A80" s="140" t="str">
        <f t="shared" si="2"/>
        <v/>
      </c>
      <c r="B80" s="123" t="str">
        <f t="shared" si="3"/>
        <v/>
      </c>
      <c r="C80" s="112" t="str">
        <f t="shared" si="4"/>
        <v/>
      </c>
      <c r="D80" s="141" t="str">
        <f t="shared" si="5"/>
        <v/>
      </c>
      <c r="E80" s="141" t="str">
        <f t="shared" si="6"/>
        <v/>
      </c>
      <c r="F80" s="141" t="str">
        <f t="shared" si="7"/>
        <v/>
      </c>
      <c r="G80" s="112" t="str">
        <f t="shared" ref="G80:G143" si="8">IF(B80="","",SUM(C80)-SUM(E80))</f>
        <v/>
      </c>
    </row>
    <row r="81" spans="1:7" x14ac:dyDescent="0.35">
      <c r="A81" s="140" t="str">
        <f t="shared" ref="A81:A143" si="9">IF(B81="","",EDATE(A80,1))</f>
        <v/>
      </c>
      <c r="B81" s="123" t="str">
        <f t="shared" ref="B81:B143" si="10">IF(B80="","",IF(SUM(B80)+1&lt;=$E$7,SUM(B80)+1,""))</f>
        <v/>
      </c>
      <c r="C81" s="112" t="str">
        <f t="shared" ref="C81:C143" si="11">IF(B81="","",G80)</f>
        <v/>
      </c>
      <c r="D81" s="141" t="str">
        <f t="shared" ref="D81:D143" si="12">IF(B81="","",IPMT($E$11/12,B81,$E$7,-$E$8,$E$9,0))</f>
        <v/>
      </c>
      <c r="E81" s="141" t="str">
        <f t="shared" ref="E81:E143" si="13">IF(B81="","",PPMT($E$11/12,B81,$E$7,-$E$8,$E$9,0))</f>
        <v/>
      </c>
      <c r="F81" s="141" t="str">
        <f t="shared" ref="F81:F143" si="14">IF(B81="","",SUM(D81:E81))</f>
        <v/>
      </c>
      <c r="G81" s="112" t="str">
        <f t="shared" si="8"/>
        <v/>
      </c>
    </row>
    <row r="82" spans="1:7" x14ac:dyDescent="0.35">
      <c r="A82" s="140" t="str">
        <f t="shared" si="9"/>
        <v/>
      </c>
      <c r="B82" s="123" t="str">
        <f t="shared" si="10"/>
        <v/>
      </c>
      <c r="C82" s="112" t="str">
        <f t="shared" si="11"/>
        <v/>
      </c>
      <c r="D82" s="141" t="str">
        <f t="shared" si="12"/>
        <v/>
      </c>
      <c r="E82" s="141" t="str">
        <f t="shared" si="13"/>
        <v/>
      </c>
      <c r="F82" s="141" t="str">
        <f t="shared" si="14"/>
        <v/>
      </c>
      <c r="G82" s="112" t="str">
        <f t="shared" si="8"/>
        <v/>
      </c>
    </row>
    <row r="83" spans="1:7" x14ac:dyDescent="0.35">
      <c r="A83" s="140" t="str">
        <f t="shared" si="9"/>
        <v/>
      </c>
      <c r="B83" s="123" t="str">
        <f t="shared" si="10"/>
        <v/>
      </c>
      <c r="C83" s="112" t="str">
        <f t="shared" si="11"/>
        <v/>
      </c>
      <c r="D83" s="141" t="str">
        <f t="shared" si="12"/>
        <v/>
      </c>
      <c r="E83" s="141" t="str">
        <f t="shared" si="13"/>
        <v/>
      </c>
      <c r="F83" s="141" t="str">
        <f t="shared" si="14"/>
        <v/>
      </c>
      <c r="G83" s="112" t="str">
        <f t="shared" si="8"/>
        <v/>
      </c>
    </row>
    <row r="84" spans="1:7" x14ac:dyDescent="0.35">
      <c r="A84" s="140" t="str">
        <f t="shared" si="9"/>
        <v/>
      </c>
      <c r="B84" s="123" t="str">
        <f t="shared" si="10"/>
        <v/>
      </c>
      <c r="C84" s="112" t="str">
        <f t="shared" si="11"/>
        <v/>
      </c>
      <c r="D84" s="141" t="str">
        <f t="shared" si="12"/>
        <v/>
      </c>
      <c r="E84" s="141" t="str">
        <f t="shared" si="13"/>
        <v/>
      </c>
      <c r="F84" s="141" t="str">
        <f t="shared" si="14"/>
        <v/>
      </c>
      <c r="G84" s="112" t="str">
        <f t="shared" si="8"/>
        <v/>
      </c>
    </row>
    <row r="85" spans="1:7" x14ac:dyDescent="0.35">
      <c r="A85" s="140" t="str">
        <f t="shared" si="9"/>
        <v/>
      </c>
      <c r="B85" s="123" t="str">
        <f t="shared" si="10"/>
        <v/>
      </c>
      <c r="C85" s="112" t="str">
        <f t="shared" si="11"/>
        <v/>
      </c>
      <c r="D85" s="141" t="str">
        <f t="shared" si="12"/>
        <v/>
      </c>
      <c r="E85" s="141" t="str">
        <f t="shared" si="13"/>
        <v/>
      </c>
      <c r="F85" s="141" t="str">
        <f t="shared" si="14"/>
        <v/>
      </c>
      <c r="G85" s="112" t="str">
        <f t="shared" si="8"/>
        <v/>
      </c>
    </row>
    <row r="86" spans="1:7" x14ac:dyDescent="0.35">
      <c r="A86" s="140" t="str">
        <f t="shared" si="9"/>
        <v/>
      </c>
      <c r="B86" s="123" t="str">
        <f t="shared" si="10"/>
        <v/>
      </c>
      <c r="C86" s="112" t="str">
        <f t="shared" si="11"/>
        <v/>
      </c>
      <c r="D86" s="141" t="str">
        <f t="shared" si="12"/>
        <v/>
      </c>
      <c r="E86" s="141" t="str">
        <f t="shared" si="13"/>
        <v/>
      </c>
      <c r="F86" s="141" t="str">
        <f t="shared" si="14"/>
        <v/>
      </c>
      <c r="G86" s="112" t="str">
        <f t="shared" si="8"/>
        <v/>
      </c>
    </row>
    <row r="87" spans="1:7" x14ac:dyDescent="0.35">
      <c r="A87" s="140" t="str">
        <f t="shared" si="9"/>
        <v/>
      </c>
      <c r="B87" s="123" t="str">
        <f t="shared" si="10"/>
        <v/>
      </c>
      <c r="C87" s="112" t="str">
        <f t="shared" si="11"/>
        <v/>
      </c>
      <c r="D87" s="141" t="str">
        <f t="shared" si="12"/>
        <v/>
      </c>
      <c r="E87" s="141" t="str">
        <f t="shared" si="13"/>
        <v/>
      </c>
      <c r="F87" s="141" t="str">
        <f t="shared" si="14"/>
        <v/>
      </c>
      <c r="G87" s="112" t="str">
        <f t="shared" si="8"/>
        <v/>
      </c>
    </row>
    <row r="88" spans="1:7" x14ac:dyDescent="0.35">
      <c r="A88" s="140" t="str">
        <f t="shared" si="9"/>
        <v/>
      </c>
      <c r="B88" s="123" t="str">
        <f t="shared" si="10"/>
        <v/>
      </c>
      <c r="C88" s="112" t="str">
        <f t="shared" si="11"/>
        <v/>
      </c>
      <c r="D88" s="141" t="str">
        <f t="shared" si="12"/>
        <v/>
      </c>
      <c r="E88" s="141" t="str">
        <f t="shared" si="13"/>
        <v/>
      </c>
      <c r="F88" s="141" t="str">
        <f t="shared" si="14"/>
        <v/>
      </c>
      <c r="G88" s="112" t="str">
        <f t="shared" si="8"/>
        <v/>
      </c>
    </row>
    <row r="89" spans="1:7" x14ac:dyDescent="0.35">
      <c r="A89" s="140" t="str">
        <f t="shared" si="9"/>
        <v/>
      </c>
      <c r="B89" s="123" t="str">
        <f t="shared" si="10"/>
        <v/>
      </c>
      <c r="C89" s="112" t="str">
        <f t="shared" si="11"/>
        <v/>
      </c>
      <c r="D89" s="141" t="str">
        <f t="shared" si="12"/>
        <v/>
      </c>
      <c r="E89" s="141" t="str">
        <f t="shared" si="13"/>
        <v/>
      </c>
      <c r="F89" s="141" t="str">
        <f t="shared" si="14"/>
        <v/>
      </c>
      <c r="G89" s="112" t="str">
        <f t="shared" si="8"/>
        <v/>
      </c>
    </row>
    <row r="90" spans="1:7" x14ac:dyDescent="0.35">
      <c r="A90" s="140" t="str">
        <f t="shared" si="9"/>
        <v/>
      </c>
      <c r="B90" s="123" t="str">
        <f t="shared" si="10"/>
        <v/>
      </c>
      <c r="C90" s="112" t="str">
        <f t="shared" si="11"/>
        <v/>
      </c>
      <c r="D90" s="141" t="str">
        <f t="shared" si="12"/>
        <v/>
      </c>
      <c r="E90" s="141" t="str">
        <f t="shared" si="13"/>
        <v/>
      </c>
      <c r="F90" s="141" t="str">
        <f t="shared" si="14"/>
        <v/>
      </c>
      <c r="G90" s="112" t="str">
        <f t="shared" si="8"/>
        <v/>
      </c>
    </row>
    <row r="91" spans="1:7" x14ac:dyDescent="0.35">
      <c r="A91" s="140" t="str">
        <f t="shared" si="9"/>
        <v/>
      </c>
      <c r="B91" s="123" t="str">
        <f t="shared" si="10"/>
        <v/>
      </c>
      <c r="C91" s="112" t="str">
        <f t="shared" si="11"/>
        <v/>
      </c>
      <c r="D91" s="141" t="str">
        <f t="shared" si="12"/>
        <v/>
      </c>
      <c r="E91" s="141" t="str">
        <f t="shared" si="13"/>
        <v/>
      </c>
      <c r="F91" s="141" t="str">
        <f t="shared" si="14"/>
        <v/>
      </c>
      <c r="G91" s="112" t="str">
        <f t="shared" si="8"/>
        <v/>
      </c>
    </row>
    <row r="92" spans="1:7" x14ac:dyDescent="0.35">
      <c r="A92" s="140" t="str">
        <f t="shared" si="9"/>
        <v/>
      </c>
      <c r="B92" s="123" t="str">
        <f t="shared" si="10"/>
        <v/>
      </c>
      <c r="C92" s="112" t="str">
        <f t="shared" si="11"/>
        <v/>
      </c>
      <c r="D92" s="141" t="str">
        <f t="shared" si="12"/>
        <v/>
      </c>
      <c r="E92" s="141" t="str">
        <f t="shared" si="13"/>
        <v/>
      </c>
      <c r="F92" s="141" t="str">
        <f t="shared" si="14"/>
        <v/>
      </c>
      <c r="G92" s="112" t="str">
        <f t="shared" si="8"/>
        <v/>
      </c>
    </row>
    <row r="93" spans="1:7" x14ac:dyDescent="0.35">
      <c r="A93" s="140" t="str">
        <f t="shared" si="9"/>
        <v/>
      </c>
      <c r="B93" s="123" t="str">
        <f t="shared" si="10"/>
        <v/>
      </c>
      <c r="C93" s="112" t="str">
        <f t="shared" si="11"/>
        <v/>
      </c>
      <c r="D93" s="141" t="str">
        <f t="shared" si="12"/>
        <v/>
      </c>
      <c r="E93" s="141" t="str">
        <f t="shared" si="13"/>
        <v/>
      </c>
      <c r="F93" s="141" t="str">
        <f t="shared" si="14"/>
        <v/>
      </c>
      <c r="G93" s="112" t="str">
        <f t="shared" si="8"/>
        <v/>
      </c>
    </row>
    <row r="94" spans="1:7" x14ac:dyDescent="0.35">
      <c r="A94" s="140" t="str">
        <f t="shared" si="9"/>
        <v/>
      </c>
      <c r="B94" s="123" t="str">
        <f t="shared" si="10"/>
        <v/>
      </c>
      <c r="C94" s="112" t="str">
        <f t="shared" si="11"/>
        <v/>
      </c>
      <c r="D94" s="141" t="str">
        <f t="shared" si="12"/>
        <v/>
      </c>
      <c r="E94" s="141" t="str">
        <f t="shared" si="13"/>
        <v/>
      </c>
      <c r="F94" s="141" t="str">
        <f t="shared" si="14"/>
        <v/>
      </c>
      <c r="G94" s="112" t="str">
        <f t="shared" si="8"/>
        <v/>
      </c>
    </row>
    <row r="95" spans="1:7" x14ac:dyDescent="0.35">
      <c r="A95" s="140" t="str">
        <f t="shared" si="9"/>
        <v/>
      </c>
      <c r="B95" s="123" t="str">
        <f t="shared" si="10"/>
        <v/>
      </c>
      <c r="C95" s="112" t="str">
        <f t="shared" si="11"/>
        <v/>
      </c>
      <c r="D95" s="141" t="str">
        <f t="shared" si="12"/>
        <v/>
      </c>
      <c r="E95" s="141" t="str">
        <f t="shared" si="13"/>
        <v/>
      </c>
      <c r="F95" s="141" t="str">
        <f t="shared" si="14"/>
        <v/>
      </c>
      <c r="G95" s="112" t="str">
        <f t="shared" si="8"/>
        <v/>
      </c>
    </row>
    <row r="96" spans="1:7" x14ac:dyDescent="0.35">
      <c r="A96" s="140" t="str">
        <f t="shared" si="9"/>
        <v/>
      </c>
      <c r="B96" s="123" t="str">
        <f t="shared" si="10"/>
        <v/>
      </c>
      <c r="C96" s="112" t="str">
        <f t="shared" si="11"/>
        <v/>
      </c>
      <c r="D96" s="141" t="str">
        <f t="shared" si="12"/>
        <v/>
      </c>
      <c r="E96" s="141" t="str">
        <f t="shared" si="13"/>
        <v/>
      </c>
      <c r="F96" s="141" t="str">
        <f t="shared" si="14"/>
        <v/>
      </c>
      <c r="G96" s="112" t="str">
        <f t="shared" si="8"/>
        <v/>
      </c>
    </row>
    <row r="97" spans="1:7" x14ac:dyDescent="0.35">
      <c r="A97" s="140" t="str">
        <f t="shared" si="9"/>
        <v/>
      </c>
      <c r="B97" s="123" t="str">
        <f t="shared" si="10"/>
        <v/>
      </c>
      <c r="C97" s="112" t="str">
        <f t="shared" si="11"/>
        <v/>
      </c>
      <c r="D97" s="141" t="str">
        <f t="shared" si="12"/>
        <v/>
      </c>
      <c r="E97" s="141" t="str">
        <f t="shared" si="13"/>
        <v/>
      </c>
      <c r="F97" s="141" t="str">
        <f t="shared" si="14"/>
        <v/>
      </c>
      <c r="G97" s="112" t="str">
        <f t="shared" si="8"/>
        <v/>
      </c>
    </row>
    <row r="98" spans="1:7" x14ac:dyDescent="0.35">
      <c r="A98" s="140" t="str">
        <f t="shared" si="9"/>
        <v/>
      </c>
      <c r="B98" s="123" t="str">
        <f t="shared" si="10"/>
        <v/>
      </c>
      <c r="C98" s="112" t="str">
        <f t="shared" si="11"/>
        <v/>
      </c>
      <c r="D98" s="141" t="str">
        <f t="shared" si="12"/>
        <v/>
      </c>
      <c r="E98" s="141" t="str">
        <f t="shared" si="13"/>
        <v/>
      </c>
      <c r="F98" s="141" t="str">
        <f t="shared" si="14"/>
        <v/>
      </c>
      <c r="G98" s="112" t="str">
        <f t="shared" si="8"/>
        <v/>
      </c>
    </row>
    <row r="99" spans="1:7" x14ac:dyDescent="0.35">
      <c r="A99" s="140" t="str">
        <f t="shared" si="9"/>
        <v/>
      </c>
      <c r="B99" s="123" t="str">
        <f t="shared" si="10"/>
        <v/>
      </c>
      <c r="C99" s="112" t="str">
        <f t="shared" si="11"/>
        <v/>
      </c>
      <c r="D99" s="141" t="str">
        <f t="shared" si="12"/>
        <v/>
      </c>
      <c r="E99" s="141" t="str">
        <f t="shared" si="13"/>
        <v/>
      </c>
      <c r="F99" s="141" t="str">
        <f t="shared" si="14"/>
        <v/>
      </c>
      <c r="G99" s="112" t="str">
        <f t="shared" si="8"/>
        <v/>
      </c>
    </row>
    <row r="100" spans="1:7" x14ac:dyDescent="0.35">
      <c r="A100" s="140" t="str">
        <f t="shared" si="9"/>
        <v/>
      </c>
      <c r="B100" s="123" t="str">
        <f t="shared" si="10"/>
        <v/>
      </c>
      <c r="C100" s="112" t="str">
        <f t="shared" si="11"/>
        <v/>
      </c>
      <c r="D100" s="141" t="str">
        <f t="shared" si="12"/>
        <v/>
      </c>
      <c r="E100" s="141" t="str">
        <f t="shared" si="13"/>
        <v/>
      </c>
      <c r="F100" s="141" t="str">
        <f t="shared" si="14"/>
        <v/>
      </c>
      <c r="G100" s="112" t="str">
        <f t="shared" si="8"/>
        <v/>
      </c>
    </row>
    <row r="101" spans="1:7" x14ac:dyDescent="0.35">
      <c r="A101" s="140" t="str">
        <f t="shared" si="9"/>
        <v/>
      </c>
      <c r="B101" s="123" t="str">
        <f t="shared" si="10"/>
        <v/>
      </c>
      <c r="C101" s="112" t="str">
        <f t="shared" si="11"/>
        <v/>
      </c>
      <c r="D101" s="141" t="str">
        <f t="shared" si="12"/>
        <v/>
      </c>
      <c r="E101" s="141" t="str">
        <f t="shared" si="13"/>
        <v/>
      </c>
      <c r="F101" s="141" t="str">
        <f t="shared" si="14"/>
        <v/>
      </c>
      <c r="G101" s="112" t="str">
        <f t="shared" si="8"/>
        <v/>
      </c>
    </row>
    <row r="102" spans="1:7" x14ac:dyDescent="0.35">
      <c r="A102" s="140" t="str">
        <f t="shared" si="9"/>
        <v/>
      </c>
      <c r="B102" s="123" t="str">
        <f t="shared" si="10"/>
        <v/>
      </c>
      <c r="C102" s="112" t="str">
        <f t="shared" si="11"/>
        <v/>
      </c>
      <c r="D102" s="141" t="str">
        <f t="shared" si="12"/>
        <v/>
      </c>
      <c r="E102" s="141" t="str">
        <f t="shared" si="13"/>
        <v/>
      </c>
      <c r="F102" s="141" t="str">
        <f t="shared" si="14"/>
        <v/>
      </c>
      <c r="G102" s="112" t="str">
        <f t="shared" si="8"/>
        <v/>
      </c>
    </row>
    <row r="103" spans="1:7" x14ac:dyDescent="0.35">
      <c r="A103" s="140" t="str">
        <f t="shared" si="9"/>
        <v/>
      </c>
      <c r="B103" s="123" t="str">
        <f t="shared" si="10"/>
        <v/>
      </c>
      <c r="C103" s="112" t="str">
        <f t="shared" si="11"/>
        <v/>
      </c>
      <c r="D103" s="141" t="str">
        <f t="shared" si="12"/>
        <v/>
      </c>
      <c r="E103" s="141" t="str">
        <f t="shared" si="13"/>
        <v/>
      </c>
      <c r="F103" s="141" t="str">
        <f t="shared" si="14"/>
        <v/>
      </c>
      <c r="G103" s="112" t="str">
        <f t="shared" si="8"/>
        <v/>
      </c>
    </row>
    <row r="104" spans="1:7" x14ac:dyDescent="0.35">
      <c r="A104" s="140" t="str">
        <f t="shared" si="9"/>
        <v/>
      </c>
      <c r="B104" s="123" t="str">
        <f t="shared" si="10"/>
        <v/>
      </c>
      <c r="C104" s="112" t="str">
        <f t="shared" si="11"/>
        <v/>
      </c>
      <c r="D104" s="141" t="str">
        <f t="shared" si="12"/>
        <v/>
      </c>
      <c r="E104" s="141" t="str">
        <f t="shared" si="13"/>
        <v/>
      </c>
      <c r="F104" s="141" t="str">
        <f t="shared" si="14"/>
        <v/>
      </c>
      <c r="G104" s="112" t="str">
        <f t="shared" si="8"/>
        <v/>
      </c>
    </row>
    <row r="105" spans="1:7" x14ac:dyDescent="0.35">
      <c r="A105" s="140" t="str">
        <f t="shared" si="9"/>
        <v/>
      </c>
      <c r="B105" s="123" t="str">
        <f t="shared" si="10"/>
        <v/>
      </c>
      <c r="C105" s="112" t="str">
        <f t="shared" si="11"/>
        <v/>
      </c>
      <c r="D105" s="141" t="str">
        <f t="shared" si="12"/>
        <v/>
      </c>
      <c r="E105" s="141" t="str">
        <f t="shared" si="13"/>
        <v/>
      </c>
      <c r="F105" s="141" t="str">
        <f t="shared" si="14"/>
        <v/>
      </c>
      <c r="G105" s="112" t="str">
        <f t="shared" si="8"/>
        <v/>
      </c>
    </row>
    <row r="106" spans="1:7" x14ac:dyDescent="0.35">
      <c r="A106" s="140" t="str">
        <f t="shared" si="9"/>
        <v/>
      </c>
      <c r="B106" s="123" t="str">
        <f t="shared" si="10"/>
        <v/>
      </c>
      <c r="C106" s="112" t="str">
        <f t="shared" si="11"/>
        <v/>
      </c>
      <c r="D106" s="141" t="str">
        <f t="shared" si="12"/>
        <v/>
      </c>
      <c r="E106" s="141" t="str">
        <f t="shared" si="13"/>
        <v/>
      </c>
      <c r="F106" s="141" t="str">
        <f t="shared" si="14"/>
        <v/>
      </c>
      <c r="G106" s="112" t="str">
        <f t="shared" si="8"/>
        <v/>
      </c>
    </row>
    <row r="107" spans="1:7" x14ac:dyDescent="0.35">
      <c r="A107" s="140" t="str">
        <f t="shared" si="9"/>
        <v/>
      </c>
      <c r="B107" s="123" t="str">
        <f t="shared" si="10"/>
        <v/>
      </c>
      <c r="C107" s="112" t="str">
        <f t="shared" si="11"/>
        <v/>
      </c>
      <c r="D107" s="141" t="str">
        <f t="shared" si="12"/>
        <v/>
      </c>
      <c r="E107" s="141" t="str">
        <f t="shared" si="13"/>
        <v/>
      </c>
      <c r="F107" s="141" t="str">
        <f t="shared" si="14"/>
        <v/>
      </c>
      <c r="G107" s="112" t="str">
        <f t="shared" si="8"/>
        <v/>
      </c>
    </row>
    <row r="108" spans="1:7" x14ac:dyDescent="0.35">
      <c r="A108" s="140" t="str">
        <f t="shared" si="9"/>
        <v/>
      </c>
      <c r="B108" s="123" t="str">
        <f t="shared" si="10"/>
        <v/>
      </c>
      <c r="C108" s="112" t="str">
        <f t="shared" si="11"/>
        <v/>
      </c>
      <c r="D108" s="141" t="str">
        <f t="shared" si="12"/>
        <v/>
      </c>
      <c r="E108" s="141" t="str">
        <f t="shared" si="13"/>
        <v/>
      </c>
      <c r="F108" s="141" t="str">
        <f t="shared" si="14"/>
        <v/>
      </c>
      <c r="G108" s="112" t="str">
        <f t="shared" si="8"/>
        <v/>
      </c>
    </row>
    <row r="109" spans="1:7" x14ac:dyDescent="0.35">
      <c r="A109" s="140" t="str">
        <f t="shared" si="9"/>
        <v/>
      </c>
      <c r="B109" s="123" t="str">
        <f t="shared" si="10"/>
        <v/>
      </c>
      <c r="C109" s="112" t="str">
        <f t="shared" si="11"/>
        <v/>
      </c>
      <c r="D109" s="141" t="str">
        <f t="shared" si="12"/>
        <v/>
      </c>
      <c r="E109" s="141" t="str">
        <f t="shared" si="13"/>
        <v/>
      </c>
      <c r="F109" s="141" t="str">
        <f t="shared" si="14"/>
        <v/>
      </c>
      <c r="G109" s="112" t="str">
        <f t="shared" si="8"/>
        <v/>
      </c>
    </row>
    <row r="110" spans="1:7" x14ac:dyDescent="0.35">
      <c r="A110" s="140" t="str">
        <f t="shared" si="9"/>
        <v/>
      </c>
      <c r="B110" s="123" t="str">
        <f t="shared" si="10"/>
        <v/>
      </c>
      <c r="C110" s="112" t="str">
        <f t="shared" si="11"/>
        <v/>
      </c>
      <c r="D110" s="141" t="str">
        <f t="shared" si="12"/>
        <v/>
      </c>
      <c r="E110" s="141" t="str">
        <f t="shared" si="13"/>
        <v/>
      </c>
      <c r="F110" s="141" t="str">
        <f t="shared" si="14"/>
        <v/>
      </c>
      <c r="G110" s="112" t="str">
        <f t="shared" si="8"/>
        <v/>
      </c>
    </row>
    <row r="111" spans="1:7" x14ac:dyDescent="0.35">
      <c r="A111" s="140" t="str">
        <f t="shared" si="9"/>
        <v/>
      </c>
      <c r="B111" s="123" t="str">
        <f t="shared" si="10"/>
        <v/>
      </c>
      <c r="C111" s="112" t="str">
        <f t="shared" si="11"/>
        <v/>
      </c>
      <c r="D111" s="141" t="str">
        <f t="shared" si="12"/>
        <v/>
      </c>
      <c r="E111" s="141" t="str">
        <f t="shared" si="13"/>
        <v/>
      </c>
      <c r="F111" s="141" t="str">
        <f t="shared" si="14"/>
        <v/>
      </c>
      <c r="G111" s="112" t="str">
        <f t="shared" si="8"/>
        <v/>
      </c>
    </row>
    <row r="112" spans="1:7" x14ac:dyDescent="0.35">
      <c r="A112" s="140" t="str">
        <f t="shared" si="9"/>
        <v/>
      </c>
      <c r="B112" s="123" t="str">
        <f t="shared" si="10"/>
        <v/>
      </c>
      <c r="C112" s="112" t="str">
        <f t="shared" si="11"/>
        <v/>
      </c>
      <c r="D112" s="141" t="str">
        <f t="shared" si="12"/>
        <v/>
      </c>
      <c r="E112" s="141" t="str">
        <f t="shared" si="13"/>
        <v/>
      </c>
      <c r="F112" s="141" t="str">
        <f t="shared" si="14"/>
        <v/>
      </c>
      <c r="G112" s="112" t="str">
        <f t="shared" si="8"/>
        <v/>
      </c>
    </row>
    <row r="113" spans="1:7" x14ac:dyDescent="0.35">
      <c r="A113" s="140" t="str">
        <f t="shared" si="9"/>
        <v/>
      </c>
      <c r="B113" s="123" t="str">
        <f t="shared" si="10"/>
        <v/>
      </c>
      <c r="C113" s="112" t="str">
        <f t="shared" si="11"/>
        <v/>
      </c>
      <c r="D113" s="141" t="str">
        <f t="shared" si="12"/>
        <v/>
      </c>
      <c r="E113" s="141" t="str">
        <f t="shared" si="13"/>
        <v/>
      </c>
      <c r="F113" s="141" t="str">
        <f t="shared" si="14"/>
        <v/>
      </c>
      <c r="G113" s="112" t="str">
        <f t="shared" si="8"/>
        <v/>
      </c>
    </row>
    <row r="114" spans="1:7" x14ac:dyDescent="0.35">
      <c r="A114" s="140" t="str">
        <f t="shared" si="9"/>
        <v/>
      </c>
      <c r="B114" s="123" t="str">
        <f t="shared" si="10"/>
        <v/>
      </c>
      <c r="C114" s="112" t="str">
        <f t="shared" si="11"/>
        <v/>
      </c>
      <c r="D114" s="141" t="str">
        <f t="shared" si="12"/>
        <v/>
      </c>
      <c r="E114" s="141" t="str">
        <f t="shared" si="13"/>
        <v/>
      </c>
      <c r="F114" s="141" t="str">
        <f t="shared" si="14"/>
        <v/>
      </c>
      <c r="G114" s="112" t="str">
        <f t="shared" si="8"/>
        <v/>
      </c>
    </row>
    <row r="115" spans="1:7" x14ac:dyDescent="0.35">
      <c r="A115" s="140" t="str">
        <f t="shared" si="9"/>
        <v/>
      </c>
      <c r="B115" s="123" t="str">
        <f t="shared" si="10"/>
        <v/>
      </c>
      <c r="C115" s="112" t="str">
        <f t="shared" si="11"/>
        <v/>
      </c>
      <c r="D115" s="141" t="str">
        <f t="shared" si="12"/>
        <v/>
      </c>
      <c r="E115" s="141" t="str">
        <f t="shared" si="13"/>
        <v/>
      </c>
      <c r="F115" s="141" t="str">
        <f t="shared" si="14"/>
        <v/>
      </c>
      <c r="G115" s="112" t="str">
        <f t="shared" si="8"/>
        <v/>
      </c>
    </row>
    <row r="116" spans="1:7" x14ac:dyDescent="0.35">
      <c r="A116" s="140" t="str">
        <f t="shared" si="9"/>
        <v/>
      </c>
      <c r="B116" s="123" t="str">
        <f t="shared" si="10"/>
        <v/>
      </c>
      <c r="C116" s="112" t="str">
        <f t="shared" si="11"/>
        <v/>
      </c>
      <c r="D116" s="141" t="str">
        <f t="shared" si="12"/>
        <v/>
      </c>
      <c r="E116" s="141" t="str">
        <f t="shared" si="13"/>
        <v/>
      </c>
      <c r="F116" s="141" t="str">
        <f t="shared" si="14"/>
        <v/>
      </c>
      <c r="G116" s="112" t="str">
        <f t="shared" si="8"/>
        <v/>
      </c>
    </row>
    <row r="117" spans="1:7" x14ac:dyDescent="0.35">
      <c r="A117" s="140" t="str">
        <f t="shared" si="9"/>
        <v/>
      </c>
      <c r="B117" s="123" t="str">
        <f t="shared" si="10"/>
        <v/>
      </c>
      <c r="C117" s="112" t="str">
        <f t="shared" si="11"/>
        <v/>
      </c>
      <c r="D117" s="141" t="str">
        <f t="shared" si="12"/>
        <v/>
      </c>
      <c r="E117" s="141" t="str">
        <f t="shared" si="13"/>
        <v/>
      </c>
      <c r="F117" s="141" t="str">
        <f t="shared" si="14"/>
        <v/>
      </c>
      <c r="G117" s="112" t="str">
        <f t="shared" si="8"/>
        <v/>
      </c>
    </row>
    <row r="118" spans="1:7" x14ac:dyDescent="0.35">
      <c r="A118" s="140" t="str">
        <f t="shared" si="9"/>
        <v/>
      </c>
      <c r="B118" s="123" t="str">
        <f t="shared" si="10"/>
        <v/>
      </c>
      <c r="C118" s="112" t="str">
        <f t="shared" si="11"/>
        <v/>
      </c>
      <c r="D118" s="141" t="str">
        <f t="shared" si="12"/>
        <v/>
      </c>
      <c r="E118" s="141" t="str">
        <f t="shared" si="13"/>
        <v/>
      </c>
      <c r="F118" s="141" t="str">
        <f t="shared" si="14"/>
        <v/>
      </c>
      <c r="G118" s="112" t="str">
        <f t="shared" si="8"/>
        <v/>
      </c>
    </row>
    <row r="119" spans="1:7" x14ac:dyDescent="0.35">
      <c r="A119" s="140" t="str">
        <f t="shared" si="9"/>
        <v/>
      </c>
      <c r="B119" s="123" t="str">
        <f t="shared" si="10"/>
        <v/>
      </c>
      <c r="C119" s="112" t="str">
        <f t="shared" si="11"/>
        <v/>
      </c>
      <c r="D119" s="141" t="str">
        <f t="shared" si="12"/>
        <v/>
      </c>
      <c r="E119" s="141" t="str">
        <f t="shared" si="13"/>
        <v/>
      </c>
      <c r="F119" s="141" t="str">
        <f t="shared" si="14"/>
        <v/>
      </c>
      <c r="G119" s="112" t="str">
        <f t="shared" si="8"/>
        <v/>
      </c>
    </row>
    <row r="120" spans="1:7" x14ac:dyDescent="0.35">
      <c r="A120" s="140" t="str">
        <f t="shared" si="9"/>
        <v/>
      </c>
      <c r="B120" s="123" t="str">
        <f t="shared" si="10"/>
        <v/>
      </c>
      <c r="C120" s="112" t="str">
        <f t="shared" si="11"/>
        <v/>
      </c>
      <c r="D120" s="141" t="str">
        <f t="shared" si="12"/>
        <v/>
      </c>
      <c r="E120" s="141" t="str">
        <f t="shared" si="13"/>
        <v/>
      </c>
      <c r="F120" s="141" t="str">
        <f t="shared" si="14"/>
        <v/>
      </c>
      <c r="G120" s="112" t="str">
        <f t="shared" si="8"/>
        <v/>
      </c>
    </row>
    <row r="121" spans="1:7" x14ac:dyDescent="0.35">
      <c r="A121" s="140" t="str">
        <f t="shared" si="9"/>
        <v/>
      </c>
      <c r="B121" s="123" t="str">
        <f t="shared" si="10"/>
        <v/>
      </c>
      <c r="C121" s="112" t="str">
        <f t="shared" si="11"/>
        <v/>
      </c>
      <c r="D121" s="141" t="str">
        <f t="shared" si="12"/>
        <v/>
      </c>
      <c r="E121" s="141" t="str">
        <f t="shared" si="13"/>
        <v/>
      </c>
      <c r="F121" s="141" t="str">
        <f t="shared" si="14"/>
        <v/>
      </c>
      <c r="G121" s="112" t="str">
        <f t="shared" si="8"/>
        <v/>
      </c>
    </row>
    <row r="122" spans="1:7" x14ac:dyDescent="0.35">
      <c r="A122" s="140" t="str">
        <f t="shared" si="9"/>
        <v/>
      </c>
      <c r="B122" s="123" t="str">
        <f t="shared" si="10"/>
        <v/>
      </c>
      <c r="C122" s="112" t="str">
        <f t="shared" si="11"/>
        <v/>
      </c>
      <c r="D122" s="141" t="str">
        <f t="shared" si="12"/>
        <v/>
      </c>
      <c r="E122" s="141" t="str">
        <f t="shared" si="13"/>
        <v/>
      </c>
      <c r="F122" s="141" t="str">
        <f t="shared" si="14"/>
        <v/>
      </c>
      <c r="G122" s="112" t="str">
        <f t="shared" si="8"/>
        <v/>
      </c>
    </row>
    <row r="123" spans="1:7" x14ac:dyDescent="0.35">
      <c r="A123" s="140" t="str">
        <f t="shared" si="9"/>
        <v/>
      </c>
      <c r="B123" s="123" t="str">
        <f t="shared" si="10"/>
        <v/>
      </c>
      <c r="C123" s="112" t="str">
        <f t="shared" si="11"/>
        <v/>
      </c>
      <c r="D123" s="141" t="str">
        <f t="shared" si="12"/>
        <v/>
      </c>
      <c r="E123" s="141" t="str">
        <f t="shared" si="13"/>
        <v/>
      </c>
      <c r="F123" s="141" t="str">
        <f t="shared" si="14"/>
        <v/>
      </c>
      <c r="G123" s="112" t="str">
        <f t="shared" si="8"/>
        <v/>
      </c>
    </row>
    <row r="124" spans="1:7" x14ac:dyDescent="0.35">
      <c r="A124" s="140" t="str">
        <f t="shared" si="9"/>
        <v/>
      </c>
      <c r="B124" s="123" t="str">
        <f t="shared" si="10"/>
        <v/>
      </c>
      <c r="C124" s="112" t="str">
        <f t="shared" si="11"/>
        <v/>
      </c>
      <c r="D124" s="141" t="str">
        <f t="shared" si="12"/>
        <v/>
      </c>
      <c r="E124" s="141" t="str">
        <f t="shared" si="13"/>
        <v/>
      </c>
      <c r="F124" s="141" t="str">
        <f t="shared" si="14"/>
        <v/>
      </c>
      <c r="G124" s="112" t="str">
        <f t="shared" si="8"/>
        <v/>
      </c>
    </row>
    <row r="125" spans="1:7" x14ac:dyDescent="0.35">
      <c r="A125" s="140" t="str">
        <f t="shared" si="9"/>
        <v/>
      </c>
      <c r="B125" s="123" t="str">
        <f t="shared" si="10"/>
        <v/>
      </c>
      <c r="C125" s="112" t="str">
        <f t="shared" si="11"/>
        <v/>
      </c>
      <c r="D125" s="141" t="str">
        <f t="shared" si="12"/>
        <v/>
      </c>
      <c r="E125" s="141" t="str">
        <f t="shared" si="13"/>
        <v/>
      </c>
      <c r="F125" s="141" t="str">
        <f t="shared" si="14"/>
        <v/>
      </c>
      <c r="G125" s="112" t="str">
        <f t="shared" si="8"/>
        <v/>
      </c>
    </row>
    <row r="126" spans="1:7" x14ac:dyDescent="0.35">
      <c r="A126" s="140" t="str">
        <f t="shared" si="9"/>
        <v/>
      </c>
      <c r="B126" s="123" t="str">
        <f t="shared" si="10"/>
        <v/>
      </c>
      <c r="C126" s="112" t="str">
        <f t="shared" si="11"/>
        <v/>
      </c>
      <c r="D126" s="141" t="str">
        <f t="shared" si="12"/>
        <v/>
      </c>
      <c r="E126" s="141" t="str">
        <f t="shared" si="13"/>
        <v/>
      </c>
      <c r="F126" s="141" t="str">
        <f t="shared" si="14"/>
        <v/>
      </c>
      <c r="G126" s="112" t="str">
        <f t="shared" si="8"/>
        <v/>
      </c>
    </row>
    <row r="127" spans="1:7" x14ac:dyDescent="0.35">
      <c r="A127" s="140" t="str">
        <f t="shared" si="9"/>
        <v/>
      </c>
      <c r="B127" s="123" t="str">
        <f t="shared" si="10"/>
        <v/>
      </c>
      <c r="C127" s="112" t="str">
        <f t="shared" si="11"/>
        <v/>
      </c>
      <c r="D127" s="141" t="str">
        <f t="shared" si="12"/>
        <v/>
      </c>
      <c r="E127" s="141" t="str">
        <f t="shared" si="13"/>
        <v/>
      </c>
      <c r="F127" s="141" t="str">
        <f t="shared" si="14"/>
        <v/>
      </c>
      <c r="G127" s="112" t="str">
        <f t="shared" si="8"/>
        <v/>
      </c>
    </row>
    <row r="128" spans="1:7" x14ac:dyDescent="0.35">
      <c r="A128" s="140" t="str">
        <f t="shared" si="9"/>
        <v/>
      </c>
      <c r="B128" s="123" t="str">
        <f t="shared" si="10"/>
        <v/>
      </c>
      <c r="C128" s="112" t="str">
        <f t="shared" si="11"/>
        <v/>
      </c>
      <c r="D128" s="141" t="str">
        <f t="shared" si="12"/>
        <v/>
      </c>
      <c r="E128" s="141" t="str">
        <f t="shared" si="13"/>
        <v/>
      </c>
      <c r="F128" s="141" t="str">
        <f t="shared" si="14"/>
        <v/>
      </c>
      <c r="G128" s="112" t="str">
        <f t="shared" si="8"/>
        <v/>
      </c>
    </row>
    <row r="129" spans="1:7" x14ac:dyDescent="0.35">
      <c r="A129" s="140" t="str">
        <f t="shared" si="9"/>
        <v/>
      </c>
      <c r="B129" s="123" t="str">
        <f t="shared" si="10"/>
        <v/>
      </c>
      <c r="C129" s="112" t="str">
        <f t="shared" si="11"/>
        <v/>
      </c>
      <c r="D129" s="141" t="str">
        <f t="shared" si="12"/>
        <v/>
      </c>
      <c r="E129" s="141" t="str">
        <f t="shared" si="13"/>
        <v/>
      </c>
      <c r="F129" s="141" t="str">
        <f t="shared" si="14"/>
        <v/>
      </c>
      <c r="G129" s="112" t="str">
        <f t="shared" si="8"/>
        <v/>
      </c>
    </row>
    <row r="130" spans="1:7" x14ac:dyDescent="0.35">
      <c r="A130" s="140" t="str">
        <f t="shared" si="9"/>
        <v/>
      </c>
      <c r="B130" s="123" t="str">
        <f t="shared" si="10"/>
        <v/>
      </c>
      <c r="C130" s="112" t="str">
        <f t="shared" si="11"/>
        <v/>
      </c>
      <c r="D130" s="141" t="str">
        <f t="shared" si="12"/>
        <v/>
      </c>
      <c r="E130" s="141" t="str">
        <f t="shared" si="13"/>
        <v/>
      </c>
      <c r="F130" s="141" t="str">
        <f t="shared" si="14"/>
        <v/>
      </c>
      <c r="G130" s="112" t="str">
        <f t="shared" si="8"/>
        <v/>
      </c>
    </row>
    <row r="131" spans="1:7" x14ac:dyDescent="0.35">
      <c r="A131" s="140" t="str">
        <f t="shared" si="9"/>
        <v/>
      </c>
      <c r="B131" s="123" t="str">
        <f t="shared" si="10"/>
        <v/>
      </c>
      <c r="C131" s="112" t="str">
        <f t="shared" si="11"/>
        <v/>
      </c>
      <c r="D131" s="141" t="str">
        <f t="shared" si="12"/>
        <v/>
      </c>
      <c r="E131" s="141" t="str">
        <f t="shared" si="13"/>
        <v/>
      </c>
      <c r="F131" s="141" t="str">
        <f t="shared" si="14"/>
        <v/>
      </c>
      <c r="G131" s="112" t="str">
        <f t="shared" si="8"/>
        <v/>
      </c>
    </row>
    <row r="132" spans="1:7" x14ac:dyDescent="0.35">
      <c r="A132" s="140" t="str">
        <f t="shared" si="9"/>
        <v/>
      </c>
      <c r="B132" s="123" t="str">
        <f t="shared" si="10"/>
        <v/>
      </c>
      <c r="C132" s="112" t="str">
        <f t="shared" si="11"/>
        <v/>
      </c>
      <c r="D132" s="141" t="str">
        <f t="shared" si="12"/>
        <v/>
      </c>
      <c r="E132" s="141" t="str">
        <f t="shared" si="13"/>
        <v/>
      </c>
      <c r="F132" s="141" t="str">
        <f t="shared" si="14"/>
        <v/>
      </c>
      <c r="G132" s="112" t="str">
        <f t="shared" si="8"/>
        <v/>
      </c>
    </row>
    <row r="133" spans="1:7" x14ac:dyDescent="0.35">
      <c r="A133" s="140" t="str">
        <f t="shared" si="9"/>
        <v/>
      </c>
      <c r="B133" s="123" t="str">
        <f t="shared" si="10"/>
        <v/>
      </c>
      <c r="C133" s="112" t="str">
        <f t="shared" si="11"/>
        <v/>
      </c>
      <c r="D133" s="141" t="str">
        <f t="shared" si="12"/>
        <v/>
      </c>
      <c r="E133" s="141" t="str">
        <f t="shared" si="13"/>
        <v/>
      </c>
      <c r="F133" s="141" t="str">
        <f t="shared" si="14"/>
        <v/>
      </c>
      <c r="G133" s="112" t="str">
        <f t="shared" si="8"/>
        <v/>
      </c>
    </row>
    <row r="134" spans="1:7" x14ac:dyDescent="0.35">
      <c r="A134" s="140" t="str">
        <f t="shared" si="9"/>
        <v/>
      </c>
      <c r="B134" s="123" t="str">
        <f t="shared" si="10"/>
        <v/>
      </c>
      <c r="C134" s="112" t="str">
        <f t="shared" si="11"/>
        <v/>
      </c>
      <c r="D134" s="141" t="str">
        <f t="shared" si="12"/>
        <v/>
      </c>
      <c r="E134" s="141" t="str">
        <f t="shared" si="13"/>
        <v/>
      </c>
      <c r="F134" s="141" t="str">
        <f t="shared" si="14"/>
        <v/>
      </c>
      <c r="G134" s="112" t="str">
        <f t="shared" si="8"/>
        <v/>
      </c>
    </row>
    <row r="135" spans="1:7" x14ac:dyDescent="0.35">
      <c r="A135" s="140" t="str">
        <f t="shared" si="9"/>
        <v/>
      </c>
      <c r="B135" s="123" t="str">
        <f t="shared" si="10"/>
        <v/>
      </c>
      <c r="C135" s="112" t="str">
        <f t="shared" si="11"/>
        <v/>
      </c>
      <c r="D135" s="141" t="str">
        <f t="shared" si="12"/>
        <v/>
      </c>
      <c r="E135" s="141" t="str">
        <f t="shared" si="13"/>
        <v/>
      </c>
      <c r="F135" s="141" t="str">
        <f t="shared" si="14"/>
        <v/>
      </c>
      <c r="G135" s="112" t="str">
        <f t="shared" si="8"/>
        <v/>
      </c>
    </row>
    <row r="136" spans="1:7" x14ac:dyDescent="0.35">
      <c r="A136" s="140" t="str">
        <f t="shared" si="9"/>
        <v/>
      </c>
      <c r="B136" s="123" t="str">
        <f t="shared" si="10"/>
        <v/>
      </c>
      <c r="C136" s="112" t="str">
        <f t="shared" si="11"/>
        <v/>
      </c>
      <c r="D136" s="141" t="str">
        <f t="shared" si="12"/>
        <v/>
      </c>
      <c r="E136" s="141" t="str">
        <f t="shared" si="13"/>
        <v/>
      </c>
      <c r="F136" s="141" t="str">
        <f t="shared" si="14"/>
        <v/>
      </c>
      <c r="G136" s="112" t="str">
        <f t="shared" si="8"/>
        <v/>
      </c>
    </row>
    <row r="137" spans="1:7" x14ac:dyDescent="0.35">
      <c r="A137" s="140" t="str">
        <f t="shared" si="9"/>
        <v/>
      </c>
      <c r="B137" s="123" t="str">
        <f t="shared" si="10"/>
        <v/>
      </c>
      <c r="C137" s="112" t="str">
        <f t="shared" si="11"/>
        <v/>
      </c>
      <c r="D137" s="141" t="str">
        <f t="shared" si="12"/>
        <v/>
      </c>
      <c r="E137" s="141" t="str">
        <f t="shared" si="13"/>
        <v/>
      </c>
      <c r="F137" s="141" t="str">
        <f t="shared" si="14"/>
        <v/>
      </c>
      <c r="G137" s="112" t="str">
        <f t="shared" si="8"/>
        <v/>
      </c>
    </row>
    <row r="138" spans="1:7" x14ac:dyDescent="0.35">
      <c r="A138" s="140" t="str">
        <f t="shared" si="9"/>
        <v/>
      </c>
      <c r="B138" s="123" t="str">
        <f t="shared" si="10"/>
        <v/>
      </c>
      <c r="C138" s="112" t="str">
        <f t="shared" si="11"/>
        <v/>
      </c>
      <c r="D138" s="141" t="str">
        <f t="shared" si="12"/>
        <v/>
      </c>
      <c r="E138" s="141" t="str">
        <f t="shared" si="13"/>
        <v/>
      </c>
      <c r="F138" s="141" t="str">
        <f t="shared" si="14"/>
        <v/>
      </c>
      <c r="G138" s="112" t="str">
        <f t="shared" si="8"/>
        <v/>
      </c>
    </row>
    <row r="139" spans="1:7" x14ac:dyDescent="0.35">
      <c r="A139" s="140" t="str">
        <f t="shared" si="9"/>
        <v/>
      </c>
      <c r="B139" s="123" t="str">
        <f t="shared" si="10"/>
        <v/>
      </c>
      <c r="C139" s="112" t="str">
        <f t="shared" si="11"/>
        <v/>
      </c>
      <c r="D139" s="141" t="str">
        <f t="shared" si="12"/>
        <v/>
      </c>
      <c r="E139" s="141" t="str">
        <f t="shared" si="13"/>
        <v/>
      </c>
      <c r="F139" s="141" t="str">
        <f t="shared" si="14"/>
        <v/>
      </c>
      <c r="G139" s="112" t="str">
        <f t="shared" si="8"/>
        <v/>
      </c>
    </row>
    <row r="140" spans="1:7" x14ac:dyDescent="0.35">
      <c r="A140" s="140" t="str">
        <f t="shared" si="9"/>
        <v/>
      </c>
      <c r="B140" s="123" t="str">
        <f t="shared" si="10"/>
        <v/>
      </c>
      <c r="C140" s="112" t="str">
        <f t="shared" si="11"/>
        <v/>
      </c>
      <c r="D140" s="141" t="str">
        <f t="shared" si="12"/>
        <v/>
      </c>
      <c r="E140" s="141" t="str">
        <f t="shared" si="13"/>
        <v/>
      </c>
      <c r="F140" s="141" t="str">
        <f t="shared" si="14"/>
        <v/>
      </c>
      <c r="G140" s="112" t="str">
        <f t="shared" si="8"/>
        <v/>
      </c>
    </row>
    <row r="141" spans="1:7" x14ac:dyDescent="0.35">
      <c r="A141" s="140" t="str">
        <f t="shared" si="9"/>
        <v/>
      </c>
      <c r="B141" s="123" t="str">
        <f t="shared" si="10"/>
        <v/>
      </c>
      <c r="C141" s="112" t="str">
        <f t="shared" si="11"/>
        <v/>
      </c>
      <c r="D141" s="141" t="str">
        <f t="shared" si="12"/>
        <v/>
      </c>
      <c r="E141" s="141" t="str">
        <f t="shared" si="13"/>
        <v/>
      </c>
      <c r="F141" s="141" t="str">
        <f t="shared" si="14"/>
        <v/>
      </c>
      <c r="G141" s="112" t="str">
        <f t="shared" si="8"/>
        <v/>
      </c>
    </row>
    <row r="142" spans="1:7" x14ac:dyDescent="0.35">
      <c r="A142" s="140" t="str">
        <f t="shared" si="9"/>
        <v/>
      </c>
      <c r="B142" s="123" t="str">
        <f t="shared" si="10"/>
        <v/>
      </c>
      <c r="C142" s="112" t="str">
        <f t="shared" si="11"/>
        <v/>
      </c>
      <c r="D142" s="141" t="str">
        <f t="shared" si="12"/>
        <v/>
      </c>
      <c r="E142" s="141" t="str">
        <f t="shared" si="13"/>
        <v/>
      </c>
      <c r="F142" s="141" t="str">
        <f t="shared" si="14"/>
        <v/>
      </c>
      <c r="G142" s="112" t="str">
        <f t="shared" si="8"/>
        <v/>
      </c>
    </row>
    <row r="143" spans="1:7" x14ac:dyDescent="0.35">
      <c r="A143" s="140" t="str">
        <f t="shared" si="9"/>
        <v/>
      </c>
      <c r="B143" s="123" t="str">
        <f t="shared" si="10"/>
        <v/>
      </c>
      <c r="C143" s="112" t="str">
        <f t="shared" si="11"/>
        <v/>
      </c>
      <c r="D143" s="141" t="str">
        <f t="shared" si="12"/>
        <v/>
      </c>
      <c r="E143" s="141" t="str">
        <f t="shared" si="13"/>
        <v/>
      </c>
      <c r="F143" s="141" t="str">
        <f t="shared" si="14"/>
        <v/>
      </c>
      <c r="G143" s="112" t="str">
        <f t="shared" si="8"/>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5F25KTUSNP4X-205032580-157799</_dlc_DocId>
    <_dlc_DocIdUrl xmlns="d65e48b5-f38d-431e-9b4f-47403bf4583f">
      <Url>https://rkas.sharepoint.com/Kliendisuhted/_layouts/15/DocIdRedir.aspx?ID=5F25KTUSNP4X-205032580-157799</Url>
      <Description>5F25KTUSNP4X-205032580-157799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939CB97-443B-4392-8277-2BCE7873CFB0}">
  <ds:schemaRefs>
    <ds:schemaRef ds:uri="http://schemas.microsoft.com/sharepoint/events"/>
  </ds:schemaRefs>
</ds:datastoreItem>
</file>

<file path=customXml/itemProps2.xml><?xml version="1.0" encoding="utf-8"?>
<ds:datastoreItem xmlns:ds="http://schemas.openxmlformats.org/officeDocument/2006/customXml" ds:itemID="{94B84A35-6724-40B0-86EC-95C5B3E181F3}">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EA712D7F-8106-4FB8-BF06-A1C1E5A6F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Lisa 3</vt:lpstr>
      <vt:lpstr>Annuiteetgraafik (bilansiline)</vt:lpstr>
      <vt:lpstr>Annuiteetgraafik (Lisa 6.3)</vt:lpstr>
      <vt:lpstr>Annuiteetgraafik (Lisa 6.4)</vt:lpstr>
      <vt:lpstr>Annuiteetgraafik (Lisa 6.5)</vt:lpstr>
      <vt:lpstr>Annuiteetgraafik (Lisa 6.6)</vt:lpstr>
      <vt:lpstr>Annuiteetgraafik (Lisa 6.7)</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Kerli Kikojan</cp:lastModifiedBy>
  <cp:revision/>
  <dcterms:created xsi:type="dcterms:W3CDTF">2009-11-20T06:24:07Z</dcterms:created>
  <dcterms:modified xsi:type="dcterms:W3CDTF">2024-07-29T09:19:21Z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cbe75f7b-a798-4d3d-8ff8-5902d70e6890</vt:lpwstr>
  </property>
</Properties>
</file>